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/>
  </bookViews>
  <sheets>
    <sheet name="Лист10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O24" i="1" l="1"/>
  <c r="O23" i="1"/>
  <c r="O20" i="1"/>
  <c r="O18" i="1"/>
  <c r="O19" i="1"/>
  <c r="O21" i="1"/>
  <c r="O17" i="1"/>
  <c r="O13" i="1"/>
  <c r="O14" i="1"/>
  <c r="O15" i="1"/>
  <c r="O12" i="1"/>
  <c r="G25" i="1"/>
  <c r="F25" i="1"/>
  <c r="O25" i="1" s="1"/>
  <c r="O11" i="1" l="1"/>
  <c r="G11" i="1"/>
  <c r="F11" i="1"/>
  <c r="O30" i="1"/>
  <c r="G30" i="1"/>
  <c r="F30" i="1"/>
  <c r="G43" i="1"/>
  <c r="N45" i="1"/>
  <c r="O22" i="1"/>
  <c r="G22" i="1"/>
  <c r="F22" i="1"/>
  <c r="N21" i="1"/>
  <c r="N14" i="1"/>
  <c r="N30" i="1" l="1"/>
  <c r="N11" i="1"/>
  <c r="N52" i="1"/>
  <c r="N51" i="1"/>
  <c r="O49" i="1"/>
  <c r="G49" i="1"/>
  <c r="F49" i="1"/>
  <c r="N48" i="1"/>
  <c r="O47" i="1"/>
  <c r="G47" i="1"/>
  <c r="F47" i="1"/>
  <c r="N46" i="1"/>
  <c r="O43" i="1"/>
  <c r="M43" i="1"/>
  <c r="L43" i="1"/>
  <c r="K43" i="1"/>
  <c r="J43" i="1"/>
  <c r="I43" i="1"/>
  <c r="H43" i="1"/>
  <c r="F43" i="1"/>
  <c r="N43" i="1" s="1"/>
  <c r="N41" i="1"/>
  <c r="O40" i="1"/>
  <c r="M40" i="1"/>
  <c r="L40" i="1"/>
  <c r="K40" i="1"/>
  <c r="J40" i="1"/>
  <c r="I40" i="1"/>
  <c r="H40" i="1"/>
  <c r="G40" i="1"/>
  <c r="F40" i="1"/>
  <c r="N39" i="1"/>
  <c r="O38" i="1"/>
  <c r="G38" i="1"/>
  <c r="F38" i="1"/>
  <c r="N37" i="1"/>
  <c r="O36" i="1"/>
  <c r="G36" i="1"/>
  <c r="F36" i="1"/>
  <c r="N35" i="1"/>
  <c r="N34" i="1"/>
  <c r="N32" i="1"/>
  <c r="N31" i="1"/>
  <c r="M30" i="1"/>
  <c r="L30" i="1"/>
  <c r="K30" i="1"/>
  <c r="J30" i="1"/>
  <c r="I30" i="1"/>
  <c r="H30" i="1"/>
  <c r="N27" i="1"/>
  <c r="N25" i="1"/>
  <c r="N24" i="1"/>
  <c r="N23" i="1"/>
  <c r="I23" i="1"/>
  <c r="K23" i="1" s="1"/>
  <c r="M23" i="1" s="1"/>
  <c r="N20" i="1"/>
  <c r="M20" i="1"/>
  <c r="L20" i="1"/>
  <c r="K20" i="1"/>
  <c r="J20" i="1"/>
  <c r="I20" i="1"/>
  <c r="H20" i="1"/>
  <c r="N19" i="1"/>
  <c r="M19" i="1"/>
  <c r="L19" i="1"/>
  <c r="K19" i="1"/>
  <c r="J19" i="1"/>
  <c r="I19" i="1"/>
  <c r="H19" i="1"/>
  <c r="N18" i="1"/>
  <c r="N17" i="1"/>
  <c r="O16" i="1"/>
  <c r="G16" i="1"/>
  <c r="F16" i="1"/>
  <c r="N15" i="1"/>
  <c r="M15" i="1"/>
  <c r="L15" i="1"/>
  <c r="K15" i="1"/>
  <c r="J15" i="1"/>
  <c r="I15" i="1"/>
  <c r="H15" i="1"/>
  <c r="N13" i="1"/>
  <c r="M13" i="1"/>
  <c r="L13" i="1"/>
  <c r="K13" i="1"/>
  <c r="J13" i="1"/>
  <c r="I13" i="1"/>
  <c r="H13" i="1"/>
  <c r="N12" i="1"/>
  <c r="M12" i="1"/>
  <c r="M11" i="1" s="1"/>
  <c r="M28" i="1" s="1"/>
  <c r="M54" i="1" s="1"/>
  <c r="L12" i="1"/>
  <c r="K12" i="1"/>
  <c r="J12" i="1"/>
  <c r="I12" i="1"/>
  <c r="I11" i="1" s="1"/>
  <c r="I28" i="1" s="1"/>
  <c r="I54" i="1" s="1"/>
  <c r="H12" i="1"/>
  <c r="F53" i="1" l="1"/>
  <c r="N36" i="1"/>
  <c r="K11" i="1"/>
  <c r="K28" i="1" s="1"/>
  <c r="K54" i="1" s="1"/>
  <c r="H11" i="1"/>
  <c r="H28" i="1" s="1"/>
  <c r="H54" i="1" s="1"/>
  <c r="L11" i="1"/>
  <c r="L28" i="1" s="1"/>
  <c r="L54" i="1" s="1"/>
  <c r="O53" i="1"/>
  <c r="G53" i="1"/>
  <c r="O28" i="1"/>
  <c r="G28" i="1"/>
  <c r="N22" i="1"/>
  <c r="N16" i="1"/>
  <c r="F28" i="1"/>
  <c r="N38" i="1"/>
  <c r="J11" i="1"/>
  <c r="J28" i="1" s="1"/>
  <c r="J54" i="1" s="1"/>
  <c r="I22" i="1"/>
  <c r="K22" i="1" s="1"/>
  <c r="M22" i="1" s="1"/>
  <c r="N40" i="1"/>
  <c r="N49" i="1"/>
  <c r="N47" i="1"/>
  <c r="G54" i="1" l="1"/>
  <c r="F54" i="1"/>
  <c r="O54" i="1"/>
  <c r="N53" i="1"/>
  <c r="N28" i="1"/>
</calcChain>
</file>

<file path=xl/sharedStrings.xml><?xml version="1.0" encoding="utf-8"?>
<sst xmlns="http://schemas.openxmlformats.org/spreadsheetml/2006/main" count="152" uniqueCount="119">
  <si>
    <t>Информация</t>
  </si>
  <si>
    <t>по доходам, расходам и источникам финансирования дефицита бюджета</t>
  </si>
  <si>
    <t>№ п/п</t>
  </si>
  <si>
    <t>КБК</t>
  </si>
  <si>
    <t>Наименование бюджетной классификации</t>
  </si>
  <si>
    <t>ФЕВРАЛЬ</t>
  </si>
  <si>
    <t>Сумма (тыс. рублей)</t>
  </si>
  <si>
    <t>ИЮНЬ</t>
  </si>
  <si>
    <t>АВГУСТ</t>
  </si>
  <si>
    <t>Доходы</t>
  </si>
  <si>
    <t>3</t>
  </si>
  <si>
    <t>I</t>
  </si>
  <si>
    <t>1000000000</t>
  </si>
  <si>
    <t>0000</t>
  </si>
  <si>
    <t>000</t>
  </si>
  <si>
    <t>НАЛОГОВЫЕ И НЕНАЛОГОВЫЕ ДОХОДЫ</t>
  </si>
  <si>
    <t>1.1</t>
  </si>
  <si>
    <t>1010200001</t>
  </si>
  <si>
    <t>110</t>
  </si>
  <si>
    <t>Налог на доходы физических лиц</t>
  </si>
  <si>
    <t>1.2</t>
  </si>
  <si>
    <t>1030200001</t>
  </si>
  <si>
    <t>Акцизы по подакцизным товарам (продукции), производимым на территории Российской Федерации</t>
  </si>
  <si>
    <t>1.3</t>
  </si>
  <si>
    <t>1050300000</t>
  </si>
  <si>
    <t>Единый сельскохозяйственный доход</t>
  </si>
  <si>
    <t>1.4</t>
  </si>
  <si>
    <t>1060100000</t>
  </si>
  <si>
    <t>Налог на имущество физических лиц</t>
  </si>
  <si>
    <t>1.5</t>
  </si>
  <si>
    <t>1060600000</t>
  </si>
  <si>
    <t xml:space="preserve">Земельный налог </t>
  </si>
  <si>
    <t>1060603000</t>
  </si>
  <si>
    <t>Земельный налог с организаций</t>
  </si>
  <si>
    <t>1060604000</t>
  </si>
  <si>
    <t>Земельный налог с физических лиц</t>
  </si>
  <si>
    <t>1.6</t>
  </si>
  <si>
    <t>1080400001</t>
  </si>
  <si>
    <t>Государственная пошлина за совершение нотариальных действий (за исключением действий совершаемых консульскими учреждениями Российской Федерации)</t>
  </si>
  <si>
    <t>120</t>
  </si>
  <si>
    <t>II</t>
  </si>
  <si>
    <t xml:space="preserve">2 00 00000 00 </t>
  </si>
  <si>
    <t>БЕЗВОЗМЕЗДНЫЕ ПОСТУПЛЕНИЯ</t>
  </si>
  <si>
    <t>2.1</t>
  </si>
  <si>
    <t xml:space="preserve">2 02 10000 00 </t>
  </si>
  <si>
    <t>Дотации бюджетам субъектов Российской Федерации и муниципальных образований</t>
  </si>
  <si>
    <t xml:space="preserve">2 02 30000 00 </t>
  </si>
  <si>
    <t>150</t>
  </si>
  <si>
    <t xml:space="preserve">Субвенции бюджетам бюджетной системы Российской Федерации и муниципальных образований </t>
  </si>
  <si>
    <t xml:space="preserve">2 02 40000 00 </t>
  </si>
  <si>
    <t>Иные межбюджетные трасферты</t>
  </si>
  <si>
    <t>2 04 05099 00</t>
  </si>
  <si>
    <t xml:space="preserve">Прочие безвозмездные поступления от негосударственных организаций </t>
  </si>
  <si>
    <t>2 07 05030 00</t>
  </si>
  <si>
    <t xml:space="preserve">Прочие безвозмездные поступления от </t>
  </si>
  <si>
    <t>Всего доходов</t>
  </si>
  <si>
    <t>Расходы</t>
  </si>
  <si>
    <t>1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</si>
  <si>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</si>
  <si>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</si>
  <si>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</si>
  <si>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</si>
  <si>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</si>
  <si>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</t>
  </si>
  <si>
    <t>Национальная оборона</t>
  </si>
  <si>
    <t>Мобилизационная и вневойсковая подготовка</t>
  </si>
  <si>
    <t>Национальная безопасность и првоохранительная деятельность</t>
  </si>
  <si>
    <t>3.1</t>
  </si>
  <si>
    <t>Обеспечение пожарной безопсности</t>
  </si>
  <si>
    <t>4</t>
  </si>
  <si>
    <t>Национальная экономика</t>
  </si>
  <si>
    <t>4.1</t>
  </si>
  <si>
    <t>Дорожное хозяйство (дорожные фонды)</t>
  </si>
  <si>
    <t>Другие вопросы в области национальной экономики</t>
  </si>
  <si>
    <t>5</t>
  </si>
  <si>
    <t>Жилищно-коммунальное хозяйство</t>
  </si>
  <si>
    <t>Жилищное хозяйство</t>
  </si>
  <si>
    <t>5.1</t>
  </si>
  <si>
    <t>Коммунальное хозяйство</t>
  </si>
  <si>
    <t>5.2</t>
  </si>
  <si>
    <t>Благоустройство</t>
  </si>
  <si>
    <t>6</t>
  </si>
  <si>
    <t>Социальная политика</t>
  </si>
  <si>
    <t>6.1</t>
  </si>
  <si>
    <t>Пенсионное обеспечение</t>
  </si>
  <si>
    <t>7</t>
  </si>
  <si>
    <t>Физическая культура и спорт</t>
  </si>
  <si>
    <t>7.1</t>
  </si>
  <si>
    <t>Массовый спорт</t>
  </si>
  <si>
    <t>8</t>
  </si>
  <si>
    <t>Образование</t>
  </si>
  <si>
    <t>8.1</t>
  </si>
  <si>
    <t>Профессиональная подготовка, переподготовка и повышение квалификации</t>
  </si>
  <si>
    <t>Всего расходов</t>
  </si>
  <si>
    <t>Результаты исполнения бюджета дефицит (+), профицит (-)</t>
  </si>
  <si>
    <t>Богомолова Н.А.</t>
  </si>
  <si>
    <t xml:space="preserve">Глава администрации                                                                                                     </t>
  </si>
  <si>
    <t xml:space="preserve">Главный бухгалтер                                                                                                        </t>
  </si>
  <si>
    <t>2.2.</t>
  </si>
  <si>
    <t>2.3.</t>
  </si>
  <si>
    <t>2.4.</t>
  </si>
  <si>
    <t>2.5.</t>
  </si>
  <si>
    <t>1.4.</t>
  </si>
  <si>
    <t>Обеспечение проведения выборов и референдумов</t>
  </si>
  <si>
    <t>1.5.</t>
  </si>
  <si>
    <t>1.6.</t>
  </si>
  <si>
    <t>за 2023 год</t>
  </si>
  <si>
    <t>об ожидаемом исполнении бюджета Чекашевского сельского поселения</t>
  </si>
  <si>
    <t>Утверждено на 01.11 2023 в соответствии со сводной бюджетной росписью (тыс.рублей)</t>
  </si>
  <si>
    <t>Исполнено на 01.11.2023 года (тыс.рублей)</t>
  </si>
  <si>
    <t>Исполнено на 01.11.2023 (процентов)</t>
  </si>
  <si>
    <t>Ожидаемое исполнение за 2023 год (тыс.рублей)</t>
  </si>
  <si>
    <t>1110500000</t>
  </si>
  <si>
    <t>Доходы от использования имущества, находящегося в государственной и муниципальной собственности</t>
  </si>
  <si>
    <t>11705050000</t>
  </si>
  <si>
    <t>Прочие неналоговые доходы</t>
  </si>
  <si>
    <t>1.4.1</t>
  </si>
  <si>
    <t>1.4.2</t>
  </si>
  <si>
    <t>Воробьева О.С.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</si>
</sst>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5" fillId="0" borderId="0"/>
  </cellStyleXfs>
  <cellXfs count="82">
    <xf numFmtId="0" fontId="0" fillId="0" borderId="0" xfId="0"/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right" vertical="center"/>
    </xf>
    <xf numFmtId="49" fontId="7" fillId="0" borderId="1" xfId="1" applyNumberFormat="1" applyFont="1" applyBorder="1" applyAlignment="1">
      <alignment vertical="center" wrapText="1"/>
    </xf>
    <xf numFmtId="0" fontId="7" fillId="0" borderId="1" xfId="1" applyNumberFormat="1" applyFont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2" fontId="4" fillId="0" borderId="1" xfId="1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49" fontId="7" fillId="2" borderId="1" xfId="1" applyNumberFormat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top" wrapText="1"/>
    </xf>
    <xf numFmtId="11" fontId="13" fillId="0" borderId="1" xfId="0" applyNumberFormat="1" applyFont="1" applyBorder="1" applyAlignment="1">
      <alignment horizontal="left" vertical="center" wrapText="1"/>
    </xf>
    <xf numFmtId="11" fontId="1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/>
    <xf numFmtId="0" fontId="9" fillId="0" borderId="0" xfId="0" applyFont="1" applyAlignment="1">
      <alignment horizontal="left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wrapText="1"/>
    </xf>
    <xf numFmtId="0" fontId="9" fillId="0" borderId="0" xfId="0" applyFont="1" applyAlignment="1"/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/>
    <xf numFmtId="0" fontId="6" fillId="0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right"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2" fontId="5" fillId="3" borderId="1" xfId="0" applyNumberFormat="1" applyFont="1" applyFill="1" applyBorder="1"/>
    <xf numFmtId="165" fontId="9" fillId="0" borderId="4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tabSelected="1" view="pageBreakPreview" topLeftCell="A43" zoomScale="80" zoomScaleNormal="100" zoomScaleSheetLayoutView="80" workbookViewId="0">
      <selection activeCell="N57" sqref="N57"/>
    </sheetView>
  </sheetViews>
  <sheetFormatPr defaultRowHeight="15" x14ac:dyDescent="0.25"/>
  <cols>
    <col min="1" max="1" width="6.5703125" style="55" customWidth="1"/>
    <col min="2" max="2" width="15" style="55" customWidth="1"/>
    <col min="3" max="3" width="6.5703125" style="55" customWidth="1"/>
    <col min="4" max="4" width="6.7109375" style="55" customWidth="1"/>
    <col min="5" max="5" width="70.85546875" style="55" customWidth="1"/>
    <col min="6" max="6" width="23" style="55" customWidth="1"/>
    <col min="7" max="7" width="18.7109375" style="55" customWidth="1"/>
    <col min="8" max="13" width="9.140625" style="55" hidden="1" customWidth="1"/>
    <col min="14" max="14" width="19" style="55" customWidth="1"/>
    <col min="15" max="15" width="20.7109375" style="55" customWidth="1"/>
    <col min="16" max="16384" width="9.140625" style="55"/>
  </cols>
  <sheetData>
    <row r="1" spans="1:15" ht="15" hidden="1" customHeight="1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5" ht="15" hidden="1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5" ht="15" hidden="1" customHeight="1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1:15" ht="15" hidden="1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5" ht="30" customHeight="1" x14ac:dyDescent="0.25">
      <c r="A5" s="75" t="s">
        <v>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5" ht="30" customHeight="1" x14ac:dyDescent="0.25">
      <c r="A6" s="75" t="s">
        <v>107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5" ht="30" customHeight="1" x14ac:dyDescent="0.25">
      <c r="A7" s="75" t="s">
        <v>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5" ht="30" customHeight="1" x14ac:dyDescent="0.3">
      <c r="A8" s="81" t="s">
        <v>106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15" ht="108" customHeight="1" x14ac:dyDescent="0.25">
      <c r="A9" s="1" t="s">
        <v>2</v>
      </c>
      <c r="B9" s="76" t="s">
        <v>3</v>
      </c>
      <c r="C9" s="76"/>
      <c r="D9" s="77"/>
      <c r="E9" s="52" t="s">
        <v>4</v>
      </c>
      <c r="F9" s="52" t="s">
        <v>108</v>
      </c>
      <c r="G9" s="2" t="s">
        <v>109</v>
      </c>
      <c r="H9" s="2" t="s">
        <v>5</v>
      </c>
      <c r="I9" s="2" t="s">
        <v>6</v>
      </c>
      <c r="J9" s="2" t="s">
        <v>7</v>
      </c>
      <c r="K9" s="2" t="s">
        <v>6</v>
      </c>
      <c r="L9" s="2" t="s">
        <v>8</v>
      </c>
      <c r="M9" s="2" t="s">
        <v>6</v>
      </c>
      <c r="N9" s="3" t="s">
        <v>110</v>
      </c>
      <c r="O9" s="4" t="s">
        <v>111</v>
      </c>
    </row>
    <row r="10" spans="1:15" ht="15.75" x14ac:dyDescent="0.25">
      <c r="A10" s="5">
        <v>1</v>
      </c>
      <c r="B10" s="78"/>
      <c r="C10" s="78"/>
      <c r="D10" s="79"/>
      <c r="E10" s="53" t="s">
        <v>9</v>
      </c>
      <c r="F10" s="53" t="s">
        <v>10</v>
      </c>
      <c r="G10" s="6">
        <v>4</v>
      </c>
      <c r="H10" s="6">
        <v>3</v>
      </c>
      <c r="I10" s="6">
        <v>3</v>
      </c>
      <c r="J10" s="6">
        <v>3</v>
      </c>
      <c r="K10" s="6">
        <v>3</v>
      </c>
      <c r="L10" s="6">
        <v>3</v>
      </c>
      <c r="M10" s="6">
        <v>5</v>
      </c>
      <c r="N10" s="61">
        <v>5</v>
      </c>
      <c r="O10" s="61">
        <v>6</v>
      </c>
    </row>
    <row r="11" spans="1:15" ht="20.100000000000001" customHeight="1" x14ac:dyDescent="0.25">
      <c r="A11" s="7" t="s">
        <v>11</v>
      </c>
      <c r="B11" s="8" t="s">
        <v>12</v>
      </c>
      <c r="C11" s="8" t="s">
        <v>13</v>
      </c>
      <c r="D11" s="8" t="s">
        <v>14</v>
      </c>
      <c r="E11" s="9" t="s">
        <v>15</v>
      </c>
      <c r="F11" s="10">
        <f>F12+F13+F14+F15+F17+F18+F19+F20+F21</f>
        <v>996.73500000000001</v>
      </c>
      <c r="G11" s="10">
        <f>G12+G13+G14+G15+G17+G18+G19+G20+G21</f>
        <v>792.13451000000009</v>
      </c>
      <c r="H11" s="10" t="e">
        <f t="shared" ref="H11:M11" si="0">H12+H13+H14+H15+H17+H18+H19+H20</f>
        <v>#REF!</v>
      </c>
      <c r="I11" s="10" t="e">
        <f t="shared" si="0"/>
        <v>#REF!</v>
      </c>
      <c r="J11" s="10" t="e">
        <f t="shared" si="0"/>
        <v>#REF!</v>
      </c>
      <c r="K11" s="10" t="e">
        <f t="shared" si="0"/>
        <v>#REF!</v>
      </c>
      <c r="L11" s="10" t="e">
        <f t="shared" si="0"/>
        <v>#REF!</v>
      </c>
      <c r="M11" s="10" t="e">
        <f t="shared" si="0"/>
        <v>#REF!</v>
      </c>
      <c r="N11" s="10">
        <f t="shared" ref="N11:N28" si="1">G11/F11*100</f>
        <v>79.472930116831463</v>
      </c>
      <c r="O11" s="10">
        <f>O12+O13+O14+O15+O17+O18+O19+O20+O21</f>
        <v>989.24674999999991</v>
      </c>
    </row>
    <row r="12" spans="1:15" ht="28.5" customHeight="1" x14ac:dyDescent="0.25">
      <c r="A12" s="11" t="s">
        <v>16</v>
      </c>
      <c r="B12" s="12" t="s">
        <v>17</v>
      </c>
      <c r="C12" s="12" t="s">
        <v>13</v>
      </c>
      <c r="D12" s="12" t="s">
        <v>18</v>
      </c>
      <c r="E12" s="13" t="s">
        <v>19</v>
      </c>
      <c r="F12" s="14">
        <v>166.9</v>
      </c>
      <c r="G12" s="14">
        <v>130.21745999999999</v>
      </c>
      <c r="H12" s="15" t="e">
        <f>#REF!+#REF!+#REF!+#REF!</f>
        <v>#REF!</v>
      </c>
      <c r="I12" s="15" t="e">
        <f>#REF!+#REF!+#REF!+#REF!</f>
        <v>#REF!</v>
      </c>
      <c r="J12" s="15" t="e">
        <f>#REF!+#REF!+#REF!+#REF!</f>
        <v>#REF!</v>
      </c>
      <c r="K12" s="15" t="e">
        <f>#REF!+#REF!+#REF!+#REF!</f>
        <v>#REF!</v>
      </c>
      <c r="L12" s="15" t="e">
        <f>#REF!+#REF!+#REF!+#REF!</f>
        <v>#REF!</v>
      </c>
      <c r="M12" s="15" t="e">
        <f>#REF!+#REF!+#REF!+#REF!</f>
        <v>#REF!</v>
      </c>
      <c r="N12" s="16">
        <f t="shared" si="1"/>
        <v>78.021246255242644</v>
      </c>
      <c r="O12" s="17">
        <f>F12</f>
        <v>166.9</v>
      </c>
    </row>
    <row r="13" spans="1:15" ht="41.25" customHeight="1" x14ac:dyDescent="0.25">
      <c r="A13" s="11" t="s">
        <v>20</v>
      </c>
      <c r="B13" s="12" t="s">
        <v>21</v>
      </c>
      <c r="C13" s="12" t="s">
        <v>13</v>
      </c>
      <c r="D13" s="12" t="s">
        <v>18</v>
      </c>
      <c r="E13" s="13" t="s">
        <v>22</v>
      </c>
      <c r="F13" s="14">
        <v>99.594999999999999</v>
      </c>
      <c r="G13" s="14">
        <v>96.079099999999997</v>
      </c>
      <c r="H13" s="15" t="e">
        <f>#REF!+#REF!+#REF!+#REF!</f>
        <v>#REF!</v>
      </c>
      <c r="I13" s="15" t="e">
        <f>#REF!+#REF!+#REF!+#REF!</f>
        <v>#REF!</v>
      </c>
      <c r="J13" s="15" t="e">
        <f>#REF!+#REF!+#REF!+#REF!</f>
        <v>#REF!</v>
      </c>
      <c r="K13" s="15" t="e">
        <f>#REF!+#REF!+#REF!+#REF!</f>
        <v>#REF!</v>
      </c>
      <c r="L13" s="15" t="e">
        <f>#REF!+#REF!+#REF!+#REF!</f>
        <v>#REF!</v>
      </c>
      <c r="M13" s="15" t="e">
        <f>#REF!+#REF!+#REF!+#REF!</f>
        <v>#REF!</v>
      </c>
      <c r="N13" s="16">
        <f t="shared" si="1"/>
        <v>96.4698027009388</v>
      </c>
      <c r="O13" s="17">
        <f t="shared" ref="O13:O15" si="2">F13</f>
        <v>99.594999999999999</v>
      </c>
    </row>
    <row r="14" spans="1:15" ht="30" hidden="1" customHeight="1" x14ac:dyDescent="0.25">
      <c r="A14" s="11" t="s">
        <v>23</v>
      </c>
      <c r="B14" s="12" t="s">
        <v>24</v>
      </c>
      <c r="C14" s="12" t="s">
        <v>13</v>
      </c>
      <c r="D14" s="12" t="s">
        <v>18</v>
      </c>
      <c r="E14" s="13" t="s">
        <v>25</v>
      </c>
      <c r="F14" s="14">
        <v>0</v>
      </c>
      <c r="G14" s="14">
        <v>0</v>
      </c>
      <c r="H14" s="15"/>
      <c r="I14" s="15"/>
      <c r="J14" s="15"/>
      <c r="K14" s="15"/>
      <c r="L14" s="15"/>
      <c r="M14" s="15"/>
      <c r="N14" s="16" t="e">
        <f t="shared" si="1"/>
        <v>#DIV/0!</v>
      </c>
      <c r="O14" s="17">
        <f t="shared" si="2"/>
        <v>0</v>
      </c>
    </row>
    <row r="15" spans="1:15" ht="30" customHeight="1" x14ac:dyDescent="0.25">
      <c r="A15" s="11" t="s">
        <v>23</v>
      </c>
      <c r="B15" s="12" t="s">
        <v>27</v>
      </c>
      <c r="C15" s="12" t="s">
        <v>13</v>
      </c>
      <c r="D15" s="12" t="s">
        <v>18</v>
      </c>
      <c r="E15" s="13" t="s">
        <v>28</v>
      </c>
      <c r="F15" s="14">
        <v>77.2</v>
      </c>
      <c r="G15" s="14">
        <v>60.400779999999997</v>
      </c>
      <c r="H15" s="15" t="e">
        <f>#REF!</f>
        <v>#REF!</v>
      </c>
      <c r="I15" s="15" t="e">
        <f>#REF!</f>
        <v>#REF!</v>
      </c>
      <c r="J15" s="15" t="e">
        <f>#REF!</f>
        <v>#REF!</v>
      </c>
      <c r="K15" s="15" t="e">
        <f>#REF!</f>
        <v>#REF!</v>
      </c>
      <c r="L15" s="15" t="e">
        <f>#REF!</f>
        <v>#REF!</v>
      </c>
      <c r="M15" s="15" t="e">
        <f>#REF!</f>
        <v>#REF!</v>
      </c>
      <c r="N15" s="18">
        <f t="shared" si="1"/>
        <v>78.239352331606213</v>
      </c>
      <c r="O15" s="17">
        <f t="shared" si="2"/>
        <v>77.2</v>
      </c>
    </row>
    <row r="16" spans="1:15" ht="30" customHeight="1" x14ac:dyDescent="0.25">
      <c r="A16" s="19" t="s">
        <v>26</v>
      </c>
      <c r="B16" s="20" t="s">
        <v>30</v>
      </c>
      <c r="C16" s="20" t="s">
        <v>13</v>
      </c>
      <c r="D16" s="20" t="s">
        <v>18</v>
      </c>
      <c r="E16" s="21" t="s">
        <v>31</v>
      </c>
      <c r="F16" s="10">
        <f>F17+F18</f>
        <v>277.39999999999998</v>
      </c>
      <c r="G16" s="10">
        <f>G17+G18</f>
        <v>137.28542000000002</v>
      </c>
      <c r="H16" s="22"/>
      <c r="I16" s="22"/>
      <c r="J16" s="22"/>
      <c r="K16" s="22"/>
      <c r="L16" s="22"/>
      <c r="M16" s="22"/>
      <c r="N16" s="23">
        <f>G16/F16*100</f>
        <v>49.490057678442689</v>
      </c>
      <c r="O16" s="24">
        <f>O17+O18</f>
        <v>277.39999999999998</v>
      </c>
    </row>
    <row r="17" spans="1:15" ht="30" customHeight="1" x14ac:dyDescent="0.25">
      <c r="A17" s="25" t="s">
        <v>116</v>
      </c>
      <c r="B17" s="26" t="s">
        <v>32</v>
      </c>
      <c r="C17" s="26" t="s">
        <v>13</v>
      </c>
      <c r="D17" s="26" t="s">
        <v>18</v>
      </c>
      <c r="E17" s="27" t="s">
        <v>33</v>
      </c>
      <c r="F17" s="28">
        <v>181</v>
      </c>
      <c r="G17" s="28">
        <v>94.903000000000006</v>
      </c>
      <c r="H17" s="15"/>
      <c r="I17" s="15"/>
      <c r="J17" s="15"/>
      <c r="K17" s="15"/>
      <c r="L17" s="15"/>
      <c r="M17" s="15"/>
      <c r="N17" s="18">
        <f t="shared" si="1"/>
        <v>52.432596685082878</v>
      </c>
      <c r="O17" s="17">
        <f>F17</f>
        <v>181</v>
      </c>
    </row>
    <row r="18" spans="1:15" ht="30" customHeight="1" x14ac:dyDescent="0.25">
      <c r="A18" s="29" t="s">
        <v>117</v>
      </c>
      <c r="B18" s="26" t="s">
        <v>34</v>
      </c>
      <c r="C18" s="26" t="s">
        <v>13</v>
      </c>
      <c r="D18" s="26" t="s">
        <v>18</v>
      </c>
      <c r="E18" s="30" t="s">
        <v>35</v>
      </c>
      <c r="F18" s="28">
        <v>96.4</v>
      </c>
      <c r="G18" s="28">
        <v>42.382420000000003</v>
      </c>
      <c r="H18" s="15"/>
      <c r="I18" s="15"/>
      <c r="J18" s="15"/>
      <c r="K18" s="15"/>
      <c r="L18" s="15"/>
      <c r="M18" s="15"/>
      <c r="N18" s="18">
        <f t="shared" si="1"/>
        <v>43.965165975103737</v>
      </c>
      <c r="O18" s="17">
        <f t="shared" ref="O18:O21" si="3">F18</f>
        <v>96.4</v>
      </c>
    </row>
    <row r="19" spans="1:15" ht="52.5" hidden="1" customHeight="1" x14ac:dyDescent="0.25">
      <c r="A19" s="29" t="s">
        <v>29</v>
      </c>
      <c r="B19" s="26" t="s">
        <v>37</v>
      </c>
      <c r="C19" s="26" t="s">
        <v>13</v>
      </c>
      <c r="D19" s="26" t="s">
        <v>18</v>
      </c>
      <c r="E19" s="30" t="s">
        <v>38</v>
      </c>
      <c r="F19" s="28">
        <v>0</v>
      </c>
      <c r="G19" s="28">
        <v>0</v>
      </c>
      <c r="H19" s="15" t="e">
        <f>#REF!</f>
        <v>#REF!</v>
      </c>
      <c r="I19" s="15" t="e">
        <f>#REF!</f>
        <v>#REF!</v>
      </c>
      <c r="J19" s="15" t="e">
        <f>#REF!</f>
        <v>#REF!</v>
      </c>
      <c r="K19" s="15" t="e">
        <f>#REF!</f>
        <v>#REF!</v>
      </c>
      <c r="L19" s="15" t="e">
        <f>#REF!</f>
        <v>#REF!</v>
      </c>
      <c r="M19" s="15" t="e">
        <f>#REF!</f>
        <v>#REF!</v>
      </c>
      <c r="N19" s="16" t="e">
        <f t="shared" si="1"/>
        <v>#DIV/0!</v>
      </c>
      <c r="O19" s="17">
        <f t="shared" si="3"/>
        <v>0</v>
      </c>
    </row>
    <row r="20" spans="1:15" ht="52.5" customHeight="1" x14ac:dyDescent="0.25">
      <c r="A20" s="29" t="s">
        <v>29</v>
      </c>
      <c r="B20" s="26" t="s">
        <v>112</v>
      </c>
      <c r="C20" s="26" t="s">
        <v>13</v>
      </c>
      <c r="D20" s="26" t="s">
        <v>39</v>
      </c>
      <c r="E20" s="30" t="s">
        <v>113</v>
      </c>
      <c r="F20" s="28">
        <v>326.8</v>
      </c>
      <c r="G20" s="28">
        <v>319.31175000000002</v>
      </c>
      <c r="H20" s="15" t="e">
        <f>#REF!+#REF!+#REF!+#REF!</f>
        <v>#REF!</v>
      </c>
      <c r="I20" s="15" t="e">
        <f>#REF!+#REF!+#REF!+#REF!</f>
        <v>#REF!</v>
      </c>
      <c r="J20" s="15" t="e">
        <f>#REF!+#REF!+#REF!+#REF!</f>
        <v>#REF!</v>
      </c>
      <c r="K20" s="15" t="e">
        <f>#REF!+#REF!+#REF!+#REF!</f>
        <v>#REF!</v>
      </c>
      <c r="L20" s="15" t="e">
        <f>#REF!+#REF!+#REF!+#REF!</f>
        <v>#REF!</v>
      </c>
      <c r="M20" s="15" t="e">
        <f>#REF!+#REF!+#REF!+#REF!</f>
        <v>#REF!</v>
      </c>
      <c r="N20" s="16">
        <f t="shared" si="1"/>
        <v>97.708613831089352</v>
      </c>
      <c r="O20" s="17">
        <f>G20</f>
        <v>319.31175000000002</v>
      </c>
    </row>
    <row r="21" spans="1:15" ht="52.5" customHeight="1" x14ac:dyDescent="0.25">
      <c r="A21" s="29" t="s">
        <v>36</v>
      </c>
      <c r="B21" s="26" t="s">
        <v>114</v>
      </c>
      <c r="C21" s="26" t="s">
        <v>13</v>
      </c>
      <c r="D21" s="26" t="s">
        <v>39</v>
      </c>
      <c r="E21" s="30" t="s">
        <v>115</v>
      </c>
      <c r="F21" s="28">
        <v>48.84</v>
      </c>
      <c r="G21" s="28">
        <v>48.84</v>
      </c>
      <c r="H21" s="15"/>
      <c r="I21" s="15"/>
      <c r="J21" s="15"/>
      <c r="K21" s="15"/>
      <c r="L21" s="15"/>
      <c r="M21" s="15"/>
      <c r="N21" s="16">
        <f t="shared" si="1"/>
        <v>100</v>
      </c>
      <c r="O21" s="17">
        <f t="shared" si="3"/>
        <v>48.84</v>
      </c>
    </row>
    <row r="22" spans="1:15" ht="30" customHeight="1" x14ac:dyDescent="0.25">
      <c r="A22" s="31" t="s">
        <v>40</v>
      </c>
      <c r="B22" s="32" t="s">
        <v>41</v>
      </c>
      <c r="C22" s="31" t="s">
        <v>13</v>
      </c>
      <c r="D22" s="32" t="s">
        <v>14</v>
      </c>
      <c r="E22" s="33" t="s">
        <v>42</v>
      </c>
      <c r="F22" s="34">
        <f>F23+F24+F25+F26+F27</f>
        <v>1246.42</v>
      </c>
      <c r="G22" s="34">
        <f>G23+G24+G25+G26+G27</f>
        <v>714.94431000000009</v>
      </c>
      <c r="H22" s="22"/>
      <c r="I22" s="22">
        <f>G22+H22</f>
        <v>714.94431000000009</v>
      </c>
      <c r="J22" s="22"/>
      <c r="K22" s="22">
        <f>I22+J22</f>
        <v>714.94431000000009</v>
      </c>
      <c r="L22" s="22"/>
      <c r="M22" s="22">
        <f>K22+L22</f>
        <v>714.94431000000009</v>
      </c>
      <c r="N22" s="23">
        <f t="shared" si="1"/>
        <v>57.359823334028661</v>
      </c>
      <c r="O22" s="34">
        <f>O23+O24+O25+O26+O27</f>
        <v>1246.42</v>
      </c>
    </row>
    <row r="23" spans="1:15" ht="39" customHeight="1" x14ac:dyDescent="0.25">
      <c r="A23" s="29" t="s">
        <v>43</v>
      </c>
      <c r="B23" s="35" t="s">
        <v>44</v>
      </c>
      <c r="C23" s="36" t="s">
        <v>13</v>
      </c>
      <c r="D23" s="35">
        <v>150</v>
      </c>
      <c r="E23" s="37" t="s">
        <v>45</v>
      </c>
      <c r="F23" s="28">
        <v>288.7</v>
      </c>
      <c r="G23" s="28">
        <v>240.58</v>
      </c>
      <c r="H23" s="15"/>
      <c r="I23" s="15">
        <f>G23+H23</f>
        <v>240.58</v>
      </c>
      <c r="J23" s="15"/>
      <c r="K23" s="15">
        <f>I23+J23</f>
        <v>240.58</v>
      </c>
      <c r="L23" s="15"/>
      <c r="M23" s="15">
        <f>K23+L23</f>
        <v>240.58</v>
      </c>
      <c r="N23" s="18">
        <f t="shared" si="1"/>
        <v>83.332178732248025</v>
      </c>
      <c r="O23" s="17">
        <f>F23</f>
        <v>288.7</v>
      </c>
    </row>
    <row r="24" spans="1:15" ht="43.5" customHeight="1" x14ac:dyDescent="0.25">
      <c r="A24" s="38" t="s">
        <v>98</v>
      </c>
      <c r="B24" s="35" t="s">
        <v>46</v>
      </c>
      <c r="C24" s="26" t="s">
        <v>13</v>
      </c>
      <c r="D24" s="26" t="s">
        <v>47</v>
      </c>
      <c r="E24" s="39" t="s">
        <v>48</v>
      </c>
      <c r="F24" s="28">
        <v>112.9</v>
      </c>
      <c r="G24" s="28">
        <v>79.254310000000004</v>
      </c>
      <c r="H24" s="15"/>
      <c r="I24" s="15"/>
      <c r="J24" s="15"/>
      <c r="K24" s="15"/>
      <c r="L24" s="15"/>
      <c r="M24" s="15"/>
      <c r="N24" s="16">
        <f t="shared" si="1"/>
        <v>70.198680248007079</v>
      </c>
      <c r="O24" s="17">
        <f t="shared" ref="O24:O25" si="4">F24</f>
        <v>112.9</v>
      </c>
    </row>
    <row r="25" spans="1:15" ht="30" customHeight="1" x14ac:dyDescent="0.25">
      <c r="A25" s="29" t="s">
        <v>99</v>
      </c>
      <c r="B25" s="35" t="s">
        <v>49</v>
      </c>
      <c r="C25" s="36" t="s">
        <v>13</v>
      </c>
      <c r="D25" s="35">
        <v>150</v>
      </c>
      <c r="E25" s="37" t="s">
        <v>50</v>
      </c>
      <c r="F25" s="14">
        <f>52.22+792.6</f>
        <v>844.82</v>
      </c>
      <c r="G25" s="14">
        <f>26.11+369</f>
        <v>395.11</v>
      </c>
      <c r="H25" s="15"/>
      <c r="I25" s="15"/>
      <c r="J25" s="15"/>
      <c r="K25" s="15"/>
      <c r="L25" s="15"/>
      <c r="M25" s="15"/>
      <c r="N25" s="18">
        <f t="shared" si="1"/>
        <v>46.768542411401242</v>
      </c>
      <c r="O25" s="17">
        <f t="shared" si="4"/>
        <v>844.82</v>
      </c>
    </row>
    <row r="26" spans="1:15" ht="30" hidden="1" customHeight="1" x14ac:dyDescent="0.25">
      <c r="A26" s="29" t="s">
        <v>100</v>
      </c>
      <c r="B26" s="35" t="s">
        <v>51</v>
      </c>
      <c r="C26" s="36" t="s">
        <v>13</v>
      </c>
      <c r="D26" s="35">
        <v>150</v>
      </c>
      <c r="E26" s="37" t="s">
        <v>52</v>
      </c>
      <c r="F26" s="14"/>
      <c r="G26" s="14"/>
      <c r="H26" s="15"/>
      <c r="I26" s="15"/>
      <c r="J26" s="15"/>
      <c r="K26" s="15"/>
      <c r="L26" s="15"/>
      <c r="M26" s="15"/>
      <c r="N26" s="18"/>
      <c r="O26" s="17"/>
    </row>
    <row r="27" spans="1:15" ht="30" hidden="1" customHeight="1" x14ac:dyDescent="0.25">
      <c r="A27" s="29" t="s">
        <v>101</v>
      </c>
      <c r="B27" s="35" t="s">
        <v>53</v>
      </c>
      <c r="C27" s="36" t="s">
        <v>13</v>
      </c>
      <c r="D27" s="35">
        <v>150</v>
      </c>
      <c r="E27" s="37" t="s">
        <v>54</v>
      </c>
      <c r="F27" s="14"/>
      <c r="G27" s="14"/>
      <c r="H27" s="15"/>
      <c r="I27" s="15"/>
      <c r="J27" s="15"/>
      <c r="K27" s="15"/>
      <c r="L27" s="15"/>
      <c r="M27" s="15"/>
      <c r="N27" s="18" t="e">
        <f t="shared" si="1"/>
        <v>#DIV/0!</v>
      </c>
      <c r="O27" s="17"/>
    </row>
    <row r="28" spans="1:15" ht="15.75" x14ac:dyDescent="0.25">
      <c r="A28" s="40"/>
      <c r="B28" s="41"/>
      <c r="C28" s="41"/>
      <c r="D28" s="41"/>
      <c r="E28" s="40" t="s">
        <v>55</v>
      </c>
      <c r="F28" s="10">
        <f>F22+F11</f>
        <v>2243.1550000000002</v>
      </c>
      <c r="G28" s="10">
        <f>G22+G11</f>
        <v>1507.0788200000002</v>
      </c>
      <c r="H28" s="22" t="e">
        <f>H11+#REF!</f>
        <v>#REF!</v>
      </c>
      <c r="I28" s="22" t="e">
        <f>I11+#REF!</f>
        <v>#REF!</v>
      </c>
      <c r="J28" s="22" t="e">
        <f>J11+#REF!</f>
        <v>#REF!</v>
      </c>
      <c r="K28" s="22" t="e">
        <f>K11+#REF!</f>
        <v>#REF!</v>
      </c>
      <c r="L28" s="22" t="e">
        <f>L11+#REF!</f>
        <v>#REF!</v>
      </c>
      <c r="M28" s="22" t="e">
        <f>M11+#REF!</f>
        <v>#REF!</v>
      </c>
      <c r="N28" s="42">
        <f t="shared" si="1"/>
        <v>67.185674641297638</v>
      </c>
      <c r="O28" s="24">
        <f>O11+O22</f>
        <v>2235.6667499999999</v>
      </c>
    </row>
    <row r="29" spans="1:15" x14ac:dyDescent="0.25">
      <c r="A29" s="56"/>
      <c r="B29" s="80"/>
      <c r="C29" s="73"/>
      <c r="D29" s="74"/>
      <c r="E29" s="57" t="s">
        <v>56</v>
      </c>
      <c r="F29" s="56"/>
      <c r="G29" s="56"/>
      <c r="H29" s="56"/>
      <c r="I29" s="56"/>
      <c r="J29" s="56"/>
      <c r="K29" s="56"/>
      <c r="L29" s="56"/>
      <c r="M29" s="56"/>
      <c r="N29" s="56"/>
      <c r="O29" s="56"/>
    </row>
    <row r="30" spans="1:15" ht="30" customHeight="1" x14ac:dyDescent="0.25">
      <c r="A30" s="58" t="s">
        <v>57</v>
      </c>
      <c r="B30" s="67">
        <v>100</v>
      </c>
      <c r="C30" s="68"/>
      <c r="D30" s="69"/>
      <c r="E30" s="43" t="s">
        <v>58</v>
      </c>
      <c r="F30" s="62">
        <f>F31+F32+F34+F35+F33</f>
        <v>2006.75</v>
      </c>
      <c r="G30" s="62">
        <f>G31+G32+G34+G35+G33</f>
        <v>1550.56351</v>
      </c>
      <c r="H30" s="62">
        <f t="shared" ref="H30:M30" si="5">H31+H32+H34+H35</f>
        <v>0</v>
      </c>
      <c r="I30" s="62">
        <f t="shared" si="5"/>
        <v>0</v>
      </c>
      <c r="J30" s="62">
        <f t="shared" si="5"/>
        <v>0</v>
      </c>
      <c r="K30" s="62">
        <f t="shared" si="5"/>
        <v>0</v>
      </c>
      <c r="L30" s="62">
        <f t="shared" si="5"/>
        <v>0</v>
      </c>
      <c r="M30" s="62">
        <f t="shared" si="5"/>
        <v>0</v>
      </c>
      <c r="N30" s="62">
        <f t="shared" ref="N30:N53" si="6">G30/F30*100</f>
        <v>77.267398031643197</v>
      </c>
      <c r="O30" s="62">
        <f>O31+O32+O34+O35+O33</f>
        <v>2006.75</v>
      </c>
    </row>
    <row r="31" spans="1:15" ht="48" customHeight="1" x14ac:dyDescent="0.25">
      <c r="A31" s="59" t="s">
        <v>20</v>
      </c>
      <c r="B31" s="67">
        <v>102</v>
      </c>
      <c r="C31" s="68"/>
      <c r="D31" s="69"/>
      <c r="E31" s="44" t="s">
        <v>59</v>
      </c>
      <c r="F31" s="63">
        <v>607.45000000000005</v>
      </c>
      <c r="G31" s="63">
        <v>453.19405</v>
      </c>
      <c r="H31" s="63"/>
      <c r="I31" s="63"/>
      <c r="J31" s="63"/>
      <c r="K31" s="63"/>
      <c r="L31" s="63"/>
      <c r="M31" s="63"/>
      <c r="N31" s="63">
        <f t="shared" si="6"/>
        <v>74.605984031607534</v>
      </c>
      <c r="O31" s="63">
        <v>607.45000000000005</v>
      </c>
    </row>
    <row r="32" spans="1:15" ht="62.25" customHeight="1" x14ac:dyDescent="0.25">
      <c r="A32" s="59" t="s">
        <v>23</v>
      </c>
      <c r="B32" s="67">
        <v>104</v>
      </c>
      <c r="C32" s="68"/>
      <c r="D32" s="69"/>
      <c r="E32" s="45" t="s">
        <v>60</v>
      </c>
      <c r="F32" s="63">
        <v>793.75</v>
      </c>
      <c r="G32" s="63">
        <v>717.69557999999995</v>
      </c>
      <c r="H32" s="63"/>
      <c r="I32" s="63"/>
      <c r="J32" s="63"/>
      <c r="K32" s="63"/>
      <c r="L32" s="63"/>
      <c r="M32" s="63"/>
      <c r="N32" s="63">
        <f t="shared" si="6"/>
        <v>90.418340787401561</v>
      </c>
      <c r="O32" s="63">
        <v>793.75</v>
      </c>
    </row>
    <row r="33" spans="1:15" x14ac:dyDescent="0.25">
      <c r="A33" s="59" t="s">
        <v>102</v>
      </c>
      <c r="B33" s="67">
        <v>107</v>
      </c>
      <c r="C33" s="68"/>
      <c r="D33" s="69"/>
      <c r="E33" s="45" t="s">
        <v>103</v>
      </c>
      <c r="F33" s="63">
        <v>0</v>
      </c>
      <c r="G33" s="63">
        <v>0</v>
      </c>
      <c r="H33" s="63"/>
      <c r="I33" s="63"/>
      <c r="J33" s="63"/>
      <c r="K33" s="63"/>
      <c r="L33" s="63"/>
      <c r="M33" s="63"/>
      <c r="N33" s="63">
        <v>0</v>
      </c>
      <c r="O33" s="63">
        <v>0</v>
      </c>
    </row>
    <row r="34" spans="1:15" ht="30" customHeight="1" x14ac:dyDescent="0.25">
      <c r="A34" s="59" t="s">
        <v>104</v>
      </c>
      <c r="B34" s="67">
        <v>111</v>
      </c>
      <c r="C34" s="68"/>
      <c r="D34" s="69"/>
      <c r="E34" s="45" t="s">
        <v>61</v>
      </c>
      <c r="F34" s="63">
        <v>1</v>
      </c>
      <c r="G34" s="63">
        <v>0</v>
      </c>
      <c r="H34" s="63"/>
      <c r="I34" s="63"/>
      <c r="J34" s="63"/>
      <c r="K34" s="63"/>
      <c r="L34" s="63"/>
      <c r="M34" s="63"/>
      <c r="N34" s="63">
        <f t="shared" si="6"/>
        <v>0</v>
      </c>
      <c r="O34" s="63">
        <v>1</v>
      </c>
    </row>
    <row r="35" spans="1:15" ht="30" customHeight="1" x14ac:dyDescent="0.25">
      <c r="A35" s="59" t="s">
        <v>105</v>
      </c>
      <c r="B35" s="67">
        <v>113</v>
      </c>
      <c r="C35" s="68"/>
      <c r="D35" s="69"/>
      <c r="E35" s="45" t="s">
        <v>62</v>
      </c>
      <c r="F35" s="63">
        <v>604.54999999999995</v>
      </c>
      <c r="G35" s="63">
        <v>379.67388</v>
      </c>
      <c r="H35" s="63"/>
      <c r="I35" s="63"/>
      <c r="J35" s="63"/>
      <c r="K35" s="63"/>
      <c r="L35" s="63"/>
      <c r="M35" s="63"/>
      <c r="N35" s="63">
        <f t="shared" si="6"/>
        <v>62.802725994541397</v>
      </c>
      <c r="O35" s="63">
        <v>604.54999999999995</v>
      </c>
    </row>
    <row r="36" spans="1:15" ht="30" customHeight="1" x14ac:dyDescent="0.25">
      <c r="A36" s="58" t="s">
        <v>63</v>
      </c>
      <c r="B36" s="67">
        <v>200</v>
      </c>
      <c r="C36" s="68"/>
      <c r="D36" s="69"/>
      <c r="E36" s="46" t="s">
        <v>64</v>
      </c>
      <c r="F36" s="62">
        <f>F37</f>
        <v>112.9</v>
      </c>
      <c r="G36" s="62">
        <f>G37</f>
        <v>79.254310000000004</v>
      </c>
      <c r="H36" s="62"/>
      <c r="I36" s="62"/>
      <c r="J36" s="62"/>
      <c r="K36" s="62"/>
      <c r="L36" s="62"/>
      <c r="M36" s="62"/>
      <c r="N36" s="62">
        <f t="shared" si="6"/>
        <v>70.198680248007079</v>
      </c>
      <c r="O36" s="62">
        <f>O37</f>
        <v>112.9</v>
      </c>
    </row>
    <row r="37" spans="1:15" ht="30" customHeight="1" x14ac:dyDescent="0.25">
      <c r="A37" s="59" t="s">
        <v>43</v>
      </c>
      <c r="B37" s="67">
        <v>203</v>
      </c>
      <c r="C37" s="68"/>
      <c r="D37" s="69"/>
      <c r="E37" s="45" t="s">
        <v>65</v>
      </c>
      <c r="F37" s="63">
        <v>112.9</v>
      </c>
      <c r="G37" s="63">
        <v>79.254310000000004</v>
      </c>
      <c r="H37" s="63"/>
      <c r="I37" s="63"/>
      <c r="J37" s="63"/>
      <c r="K37" s="63"/>
      <c r="L37" s="63"/>
      <c r="M37" s="63"/>
      <c r="N37" s="63">
        <f t="shared" si="6"/>
        <v>70.198680248007079</v>
      </c>
      <c r="O37" s="63">
        <v>112.9</v>
      </c>
    </row>
    <row r="38" spans="1:15" ht="30" customHeight="1" x14ac:dyDescent="0.25">
      <c r="A38" s="58" t="s">
        <v>10</v>
      </c>
      <c r="B38" s="67">
        <v>300</v>
      </c>
      <c r="C38" s="68"/>
      <c r="D38" s="69"/>
      <c r="E38" s="46" t="s">
        <v>66</v>
      </c>
      <c r="F38" s="62">
        <f>F39</f>
        <v>50.64</v>
      </c>
      <c r="G38" s="62">
        <f>G39</f>
        <v>0</v>
      </c>
      <c r="H38" s="62"/>
      <c r="I38" s="62"/>
      <c r="J38" s="62"/>
      <c r="K38" s="62"/>
      <c r="L38" s="62"/>
      <c r="M38" s="62"/>
      <c r="N38" s="62">
        <f t="shared" si="6"/>
        <v>0</v>
      </c>
      <c r="O38" s="62">
        <f>O39</f>
        <v>50.64</v>
      </c>
    </row>
    <row r="39" spans="1:15" ht="30" customHeight="1" x14ac:dyDescent="0.25">
      <c r="A39" s="59" t="s">
        <v>67</v>
      </c>
      <c r="B39" s="67">
        <v>310</v>
      </c>
      <c r="C39" s="68"/>
      <c r="D39" s="69"/>
      <c r="E39" s="45" t="s">
        <v>68</v>
      </c>
      <c r="F39" s="63">
        <v>50.64</v>
      </c>
      <c r="G39" s="63">
        <v>0</v>
      </c>
      <c r="H39" s="63"/>
      <c r="I39" s="63"/>
      <c r="J39" s="63"/>
      <c r="K39" s="63"/>
      <c r="L39" s="63"/>
      <c r="M39" s="63"/>
      <c r="N39" s="63">
        <f t="shared" si="6"/>
        <v>0</v>
      </c>
      <c r="O39" s="63">
        <v>50.64</v>
      </c>
    </row>
    <row r="40" spans="1:15" ht="30" customHeight="1" x14ac:dyDescent="0.25">
      <c r="A40" s="58" t="s">
        <v>69</v>
      </c>
      <c r="B40" s="67">
        <v>400</v>
      </c>
      <c r="C40" s="68"/>
      <c r="D40" s="69"/>
      <c r="E40" s="46" t="s">
        <v>70</v>
      </c>
      <c r="F40" s="62">
        <f>F41+F42</f>
        <v>190.37200000000001</v>
      </c>
      <c r="G40" s="62">
        <f t="shared" ref="G40:O40" si="7">G41+G42</f>
        <v>43.75</v>
      </c>
      <c r="H40" s="62">
        <f t="shared" si="7"/>
        <v>0</v>
      </c>
      <c r="I40" s="62">
        <f t="shared" si="7"/>
        <v>0</v>
      </c>
      <c r="J40" s="62">
        <f t="shared" si="7"/>
        <v>0</v>
      </c>
      <c r="K40" s="62">
        <f t="shared" si="7"/>
        <v>0</v>
      </c>
      <c r="L40" s="62">
        <f t="shared" si="7"/>
        <v>0</v>
      </c>
      <c r="M40" s="62">
        <f t="shared" si="7"/>
        <v>0</v>
      </c>
      <c r="N40" s="62">
        <f t="shared" si="7"/>
        <v>29.094512276221636</v>
      </c>
      <c r="O40" s="62">
        <f t="shared" si="7"/>
        <v>190.37260000000001</v>
      </c>
    </row>
    <row r="41" spans="1:15" ht="30" customHeight="1" x14ac:dyDescent="0.25">
      <c r="A41" s="59" t="s">
        <v>71</v>
      </c>
      <c r="B41" s="67">
        <v>409</v>
      </c>
      <c r="C41" s="68"/>
      <c r="D41" s="69"/>
      <c r="E41" s="45" t="s">
        <v>72</v>
      </c>
      <c r="F41" s="63">
        <v>150.37200000000001</v>
      </c>
      <c r="G41" s="63">
        <v>43.75</v>
      </c>
      <c r="H41" s="63"/>
      <c r="I41" s="63"/>
      <c r="J41" s="63"/>
      <c r="K41" s="63"/>
      <c r="L41" s="63"/>
      <c r="M41" s="63"/>
      <c r="N41" s="63">
        <f t="shared" si="6"/>
        <v>29.094512276221636</v>
      </c>
      <c r="O41" s="63">
        <v>150.37260000000001</v>
      </c>
    </row>
    <row r="42" spans="1:15" ht="30" customHeight="1" x14ac:dyDescent="0.25">
      <c r="A42" s="59"/>
      <c r="B42" s="67">
        <v>412</v>
      </c>
      <c r="C42" s="68"/>
      <c r="D42" s="69"/>
      <c r="E42" s="45" t="s">
        <v>73</v>
      </c>
      <c r="F42" s="63">
        <v>40</v>
      </c>
      <c r="G42" s="63">
        <v>0</v>
      </c>
      <c r="H42" s="63"/>
      <c r="I42" s="63"/>
      <c r="J42" s="63"/>
      <c r="K42" s="63"/>
      <c r="L42" s="63"/>
      <c r="M42" s="63"/>
      <c r="N42" s="63">
        <v>0</v>
      </c>
      <c r="O42" s="63">
        <v>40</v>
      </c>
    </row>
    <row r="43" spans="1:15" ht="30" customHeight="1" x14ac:dyDescent="0.25">
      <c r="A43" s="58" t="s">
        <v>74</v>
      </c>
      <c r="B43" s="67">
        <v>500</v>
      </c>
      <c r="C43" s="68"/>
      <c r="D43" s="69"/>
      <c r="E43" s="46" t="s">
        <v>75</v>
      </c>
      <c r="F43" s="62">
        <f t="shared" ref="F43:M43" si="8">F45+F46+F44</f>
        <v>351.71528999999998</v>
      </c>
      <c r="G43" s="62">
        <f t="shared" si="8"/>
        <v>117.09697</v>
      </c>
      <c r="H43" s="62">
        <f t="shared" si="8"/>
        <v>0</v>
      </c>
      <c r="I43" s="62">
        <f t="shared" si="8"/>
        <v>0</v>
      </c>
      <c r="J43" s="62">
        <f t="shared" si="8"/>
        <v>0</v>
      </c>
      <c r="K43" s="62">
        <f t="shared" si="8"/>
        <v>0</v>
      </c>
      <c r="L43" s="62">
        <f t="shared" si="8"/>
        <v>0</v>
      </c>
      <c r="M43" s="62">
        <f t="shared" si="8"/>
        <v>0</v>
      </c>
      <c r="N43" s="62">
        <f t="shared" si="6"/>
        <v>33.29311330195511</v>
      </c>
      <c r="O43" s="62">
        <f>O45+O46+O44</f>
        <v>351.71528999999998</v>
      </c>
    </row>
    <row r="44" spans="1:15" ht="30" customHeight="1" x14ac:dyDescent="0.25">
      <c r="A44" s="59" t="s">
        <v>77</v>
      </c>
      <c r="B44" s="67">
        <v>501</v>
      </c>
      <c r="C44" s="68"/>
      <c r="D44" s="69"/>
      <c r="E44" s="45" t="s">
        <v>76</v>
      </c>
      <c r="F44" s="63">
        <v>0</v>
      </c>
      <c r="G44" s="63">
        <v>0</v>
      </c>
      <c r="H44" s="62"/>
      <c r="I44" s="62"/>
      <c r="J44" s="62"/>
      <c r="K44" s="62"/>
      <c r="L44" s="62"/>
      <c r="M44" s="62"/>
      <c r="N44" s="63">
        <v>0</v>
      </c>
      <c r="O44" s="63">
        <v>0</v>
      </c>
    </row>
    <row r="45" spans="1:15" ht="30" hidden="1" customHeight="1" x14ac:dyDescent="0.25">
      <c r="B45" s="67">
        <v>502</v>
      </c>
      <c r="C45" s="68"/>
      <c r="D45" s="69"/>
      <c r="E45" s="47" t="s">
        <v>78</v>
      </c>
      <c r="F45" s="63"/>
      <c r="G45" s="63"/>
      <c r="H45" s="63"/>
      <c r="I45" s="63"/>
      <c r="J45" s="63"/>
      <c r="K45" s="63"/>
      <c r="L45" s="63"/>
      <c r="M45" s="63"/>
      <c r="N45" s="63" t="e">
        <f t="shared" si="6"/>
        <v>#DIV/0!</v>
      </c>
      <c r="O45" s="63"/>
    </row>
    <row r="46" spans="1:15" ht="30" customHeight="1" x14ac:dyDescent="0.25">
      <c r="A46" s="59" t="s">
        <v>79</v>
      </c>
      <c r="B46" s="67">
        <v>503</v>
      </c>
      <c r="C46" s="68"/>
      <c r="D46" s="69"/>
      <c r="E46" s="45" t="s">
        <v>80</v>
      </c>
      <c r="F46" s="63">
        <v>351.71528999999998</v>
      </c>
      <c r="G46" s="63">
        <v>117.09697</v>
      </c>
      <c r="H46" s="63"/>
      <c r="I46" s="63"/>
      <c r="J46" s="63"/>
      <c r="K46" s="63"/>
      <c r="L46" s="63"/>
      <c r="M46" s="63"/>
      <c r="N46" s="63">
        <f t="shared" si="6"/>
        <v>33.29311330195511</v>
      </c>
      <c r="O46" s="63">
        <v>351.71528999999998</v>
      </c>
    </row>
    <row r="47" spans="1:15" ht="30" customHeight="1" x14ac:dyDescent="0.25">
      <c r="A47" s="58" t="s">
        <v>81</v>
      </c>
      <c r="B47" s="67">
        <v>1000</v>
      </c>
      <c r="C47" s="68"/>
      <c r="D47" s="69"/>
      <c r="E47" s="48" t="s">
        <v>82</v>
      </c>
      <c r="F47" s="62">
        <f>F48</f>
        <v>83</v>
      </c>
      <c r="G47" s="62">
        <f>G48</f>
        <v>61.817309999999999</v>
      </c>
      <c r="H47" s="62"/>
      <c r="I47" s="62"/>
      <c r="J47" s="62"/>
      <c r="K47" s="62"/>
      <c r="L47" s="62"/>
      <c r="M47" s="62"/>
      <c r="N47" s="62">
        <f t="shared" si="6"/>
        <v>74.478686746987961</v>
      </c>
      <c r="O47" s="62">
        <f>O48</f>
        <v>83</v>
      </c>
    </row>
    <row r="48" spans="1:15" ht="30" customHeight="1" x14ac:dyDescent="0.25">
      <c r="A48" s="59" t="s">
        <v>83</v>
      </c>
      <c r="B48" s="67">
        <v>1001</v>
      </c>
      <c r="C48" s="68"/>
      <c r="D48" s="69"/>
      <c r="E48" s="49" t="s">
        <v>84</v>
      </c>
      <c r="F48" s="63">
        <v>83</v>
      </c>
      <c r="G48" s="63">
        <v>61.817309999999999</v>
      </c>
      <c r="H48" s="63"/>
      <c r="I48" s="63"/>
      <c r="J48" s="63"/>
      <c r="K48" s="63"/>
      <c r="L48" s="63"/>
      <c r="M48" s="63"/>
      <c r="N48" s="63">
        <f t="shared" si="6"/>
        <v>74.478686746987961</v>
      </c>
      <c r="O48" s="63">
        <v>83</v>
      </c>
    </row>
    <row r="49" spans="1:15" ht="30" customHeight="1" x14ac:dyDescent="0.25">
      <c r="A49" s="58" t="s">
        <v>85</v>
      </c>
      <c r="B49" s="67">
        <v>1100</v>
      </c>
      <c r="C49" s="68"/>
      <c r="D49" s="69"/>
      <c r="E49" s="48" t="s">
        <v>86</v>
      </c>
      <c r="F49" s="62">
        <f>F50</f>
        <v>1</v>
      </c>
      <c r="G49" s="62">
        <f>G50</f>
        <v>0</v>
      </c>
      <c r="H49" s="62"/>
      <c r="I49" s="62"/>
      <c r="J49" s="62"/>
      <c r="K49" s="62"/>
      <c r="L49" s="62"/>
      <c r="M49" s="62"/>
      <c r="N49" s="62">
        <f t="shared" si="6"/>
        <v>0</v>
      </c>
      <c r="O49" s="62">
        <f>O50</f>
        <v>1</v>
      </c>
    </row>
    <row r="50" spans="1:15" ht="30" customHeight="1" x14ac:dyDescent="0.25">
      <c r="A50" s="59" t="s">
        <v>87</v>
      </c>
      <c r="B50" s="67">
        <v>1102</v>
      </c>
      <c r="C50" s="68"/>
      <c r="D50" s="69"/>
      <c r="E50" s="49" t="s">
        <v>88</v>
      </c>
      <c r="F50" s="63">
        <v>1</v>
      </c>
      <c r="G50" s="63">
        <v>0</v>
      </c>
      <c r="H50" s="63"/>
      <c r="I50" s="63"/>
      <c r="J50" s="63"/>
      <c r="K50" s="63"/>
      <c r="L50" s="63"/>
      <c r="M50" s="63"/>
      <c r="N50" s="63">
        <v>0</v>
      </c>
      <c r="O50" s="63">
        <v>1</v>
      </c>
    </row>
    <row r="51" spans="1:15" ht="30" hidden="1" customHeight="1" x14ac:dyDescent="0.25">
      <c r="A51" s="58" t="s">
        <v>89</v>
      </c>
      <c r="B51" s="67">
        <v>700</v>
      </c>
      <c r="C51" s="73"/>
      <c r="D51" s="74"/>
      <c r="E51" s="48" t="s">
        <v>90</v>
      </c>
      <c r="F51" s="62"/>
      <c r="G51" s="62"/>
      <c r="H51" s="62"/>
      <c r="I51" s="62"/>
      <c r="J51" s="62"/>
      <c r="K51" s="62"/>
      <c r="L51" s="62"/>
      <c r="M51" s="62"/>
      <c r="N51" s="62" t="e">
        <f t="shared" si="6"/>
        <v>#DIV/0!</v>
      </c>
      <c r="O51" s="62"/>
    </row>
    <row r="52" spans="1:15" ht="30" hidden="1" customHeight="1" x14ac:dyDescent="0.25">
      <c r="A52" s="59" t="s">
        <v>91</v>
      </c>
      <c r="B52" s="67">
        <v>705</v>
      </c>
      <c r="C52" s="73"/>
      <c r="D52" s="74"/>
      <c r="E52" s="49" t="s">
        <v>92</v>
      </c>
      <c r="F52" s="63"/>
      <c r="G52" s="63"/>
      <c r="H52" s="63"/>
      <c r="I52" s="63"/>
      <c r="J52" s="63"/>
      <c r="K52" s="63"/>
      <c r="L52" s="63"/>
      <c r="M52" s="63"/>
      <c r="N52" s="63" t="e">
        <f t="shared" si="6"/>
        <v>#DIV/0!</v>
      </c>
      <c r="O52" s="63"/>
    </row>
    <row r="53" spans="1:15" ht="20.45" customHeight="1" x14ac:dyDescent="0.25">
      <c r="A53" s="60"/>
      <c r="B53" s="70"/>
      <c r="C53" s="71"/>
      <c r="D53" s="72"/>
      <c r="E53" s="50" t="s">
        <v>93</v>
      </c>
      <c r="F53" s="64">
        <f>F51+F49+F47+F43+F40+F38+F36+F30</f>
        <v>2796.3772899999999</v>
      </c>
      <c r="G53" s="64">
        <f>G51+G49+G47+G43+G40+G38+G36+G30</f>
        <v>1852.4820999999999</v>
      </c>
      <c r="H53" s="65"/>
      <c r="I53" s="65"/>
      <c r="J53" s="65"/>
      <c r="K53" s="65"/>
      <c r="L53" s="65"/>
      <c r="M53" s="65"/>
      <c r="N53" s="62">
        <f t="shared" si="6"/>
        <v>66.245785453364206</v>
      </c>
      <c r="O53" s="64">
        <f>O30+O36+O38+O40+O43+O47+O49+O51</f>
        <v>2796.3778900000002</v>
      </c>
    </row>
    <row r="54" spans="1:15" ht="22.15" customHeight="1" x14ac:dyDescent="0.25">
      <c r="A54" s="60"/>
      <c r="B54" s="70"/>
      <c r="C54" s="71"/>
      <c r="D54" s="72"/>
      <c r="E54" s="50" t="s">
        <v>94</v>
      </c>
      <c r="F54" s="66">
        <f>F53-F28</f>
        <v>553.2222899999997</v>
      </c>
      <c r="G54" s="66">
        <f>G53-G28</f>
        <v>345.40327999999977</v>
      </c>
      <c r="H54" s="66" t="e">
        <f t="shared" ref="H54:O54" si="9">H53-H28</f>
        <v>#REF!</v>
      </c>
      <c r="I54" s="66" t="e">
        <f t="shared" si="9"/>
        <v>#REF!</v>
      </c>
      <c r="J54" s="66" t="e">
        <f t="shared" si="9"/>
        <v>#REF!</v>
      </c>
      <c r="K54" s="66" t="e">
        <f t="shared" si="9"/>
        <v>#REF!</v>
      </c>
      <c r="L54" s="66" t="e">
        <f t="shared" si="9"/>
        <v>#REF!</v>
      </c>
      <c r="M54" s="66" t="e">
        <f t="shared" si="9"/>
        <v>#REF!</v>
      </c>
      <c r="N54" s="66"/>
      <c r="O54" s="66">
        <f t="shared" si="9"/>
        <v>560.71114000000034</v>
      </c>
    </row>
    <row r="56" spans="1:15" x14ac:dyDescent="0.25">
      <c r="E56" s="54" t="s">
        <v>96</v>
      </c>
      <c r="F56" s="54"/>
      <c r="G56" s="54"/>
      <c r="H56" s="54"/>
      <c r="I56" s="54"/>
      <c r="J56" s="54"/>
      <c r="K56" s="54"/>
      <c r="L56" s="54"/>
      <c r="M56" s="54"/>
      <c r="N56" s="54" t="s">
        <v>118</v>
      </c>
      <c r="O56" s="54"/>
    </row>
    <row r="57" spans="1:15" x14ac:dyDescent="0.25"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</row>
    <row r="58" spans="1:15" x14ac:dyDescent="0.25"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</row>
    <row r="59" spans="1:15" x14ac:dyDescent="0.25">
      <c r="E59" s="54" t="s">
        <v>97</v>
      </c>
      <c r="F59" s="54"/>
      <c r="G59" s="54"/>
      <c r="H59" s="54"/>
      <c r="I59" s="54"/>
      <c r="J59" s="54"/>
      <c r="K59" s="54"/>
      <c r="L59" s="54"/>
      <c r="M59" s="54"/>
      <c r="N59" s="54" t="s">
        <v>95</v>
      </c>
      <c r="O59" s="54"/>
    </row>
  </sheetData>
  <mergeCells count="33">
    <mergeCell ref="B35:D35"/>
    <mergeCell ref="A1:N4"/>
    <mergeCell ref="B9:D9"/>
    <mergeCell ref="B10:D10"/>
    <mergeCell ref="B29:D29"/>
    <mergeCell ref="B30:D30"/>
    <mergeCell ref="B31:D31"/>
    <mergeCell ref="B32:D32"/>
    <mergeCell ref="B34:D34"/>
    <mergeCell ref="A5:O5"/>
    <mergeCell ref="A6:O6"/>
    <mergeCell ref="A7:O7"/>
    <mergeCell ref="A8:O8"/>
    <mergeCell ref="B33:D33"/>
    <mergeCell ref="B54:D54"/>
    <mergeCell ref="B48:D48"/>
    <mergeCell ref="B49:D49"/>
    <mergeCell ref="B50:D50"/>
    <mergeCell ref="B51:D51"/>
    <mergeCell ref="B52:D52"/>
    <mergeCell ref="B53:D53"/>
    <mergeCell ref="B47:D47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</mergeCells>
  <pageMargins left="0.7" right="0.19" top="0.75" bottom="0.3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Zaved</dc:creator>
  <cp:lastModifiedBy>User1</cp:lastModifiedBy>
  <cp:lastPrinted>2023-11-13T11:40:30Z</cp:lastPrinted>
  <dcterms:created xsi:type="dcterms:W3CDTF">2020-11-30T07:09:47Z</dcterms:created>
  <dcterms:modified xsi:type="dcterms:W3CDTF">2023-11-13T11:40:59Z</dcterms:modified>
</cp:coreProperties>
</file>