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60" windowHeight="8280" firstSheet="1" activeTab="1"/>
  </bookViews>
  <sheets>
    <sheet name="План реализации 2020" sheetId="1" state="hidden" r:id="rId1"/>
    <sheet name="2022" sheetId="2" r:id="rId2"/>
  </sheets>
  <definedNames>
    <definedName name="_xlnm._FilterDatabase" localSheetId="1" hidden="1">'2022'!$A$9:$K$172</definedName>
    <definedName name="_xlnm.Print_Titles" localSheetId="0">'План реализации 2020'!$9:$10</definedName>
    <definedName name="_xlnm.Print_Area" localSheetId="1">'2022'!$A$1:$I$160</definedName>
  </definedNames>
  <calcPr calcId="162913"/>
</workbook>
</file>

<file path=xl/calcChain.xml><?xml version="1.0" encoding="utf-8"?>
<calcChain xmlns="http://schemas.openxmlformats.org/spreadsheetml/2006/main">
  <c r="G149" i="2" l="1"/>
  <c r="G150" i="2"/>
  <c r="G151" i="2"/>
  <c r="G152" i="2"/>
  <c r="G153" i="2"/>
  <c r="G148" i="2" l="1"/>
  <c r="G71" i="2"/>
  <c r="G72" i="2"/>
  <c r="G73" i="2"/>
  <c r="G74" i="2"/>
  <c r="G70" i="2" s="1"/>
  <c r="G75" i="2"/>
  <c r="G59" i="2"/>
  <c r="G60" i="2"/>
  <c r="G61" i="2"/>
  <c r="G62" i="2"/>
  <c r="G63" i="2"/>
  <c r="G64" i="2"/>
  <c r="G26" i="2"/>
  <c r="G22" i="2" s="1"/>
  <c r="G101" i="2"/>
  <c r="G102" i="2"/>
  <c r="G103" i="2"/>
  <c r="G104" i="2"/>
  <c r="G105" i="2"/>
  <c r="G17" i="2"/>
  <c r="G18" i="2"/>
  <c r="G19" i="2"/>
  <c r="G21" i="2"/>
  <c r="G154" i="2"/>
  <c r="G137" i="2"/>
  <c r="G138" i="2"/>
  <c r="G139" i="2"/>
  <c r="G140" i="2"/>
  <c r="G141" i="2"/>
  <c r="G142" i="2"/>
  <c r="G130" i="2"/>
  <c r="G124" i="2"/>
  <c r="G118" i="2"/>
  <c r="G113" i="2"/>
  <c r="G114" i="2"/>
  <c r="G115" i="2"/>
  <c r="G116" i="2"/>
  <c r="G117" i="2"/>
  <c r="G106" i="2"/>
  <c r="G94" i="2"/>
  <c r="G88" i="2"/>
  <c r="G83" i="2"/>
  <c r="G84" i="2"/>
  <c r="G85" i="2"/>
  <c r="G86" i="2"/>
  <c r="G87" i="2"/>
  <c r="G76" i="2"/>
  <c r="G52" i="2"/>
  <c r="G46" i="2"/>
  <c r="G40" i="2"/>
  <c r="G34" i="2"/>
  <c r="G28" i="2"/>
  <c r="G13" i="2" l="1"/>
  <c r="G15" i="2"/>
  <c r="G20" i="2"/>
  <c r="G14" i="2" s="1"/>
  <c r="G12" i="2"/>
  <c r="G11" i="2"/>
  <c r="G58" i="2"/>
  <c r="G136" i="2"/>
  <c r="G16" i="2"/>
  <c r="G82" i="2"/>
  <c r="G112" i="2"/>
  <c r="G100" i="2"/>
  <c r="G10" i="2" l="1"/>
  <c r="G47" i="1"/>
  <c r="G22" i="1"/>
  <c r="G301" i="1"/>
  <c r="G298" i="1" s="1"/>
  <c r="G318" i="1"/>
  <c r="G317" i="1"/>
  <c r="G316" i="1"/>
  <c r="G315" i="1"/>
  <c r="G314" i="1"/>
  <c r="G313" i="1"/>
  <c r="G12" i="1" s="1"/>
  <c r="G292" i="1"/>
  <c r="G305" i="1"/>
  <c r="G304" i="1"/>
  <c r="G303" i="1"/>
  <c r="G302" i="1"/>
  <c r="G311" i="1" l="1"/>
  <c r="G291" i="1" l="1"/>
  <c r="G290" i="1"/>
  <c r="G289" i="1"/>
  <c r="G288" i="1"/>
  <c r="G287" i="1"/>
  <c r="G285" i="1" l="1"/>
  <c r="G141" i="1"/>
  <c r="G81" i="1"/>
  <c r="G195" i="1"/>
  <c r="G117" i="1"/>
  <c r="G39" i="1"/>
  <c r="G270" i="1" l="1"/>
  <c r="G33" i="1"/>
  <c r="G27" i="1"/>
  <c r="G87" i="1" l="1"/>
  <c r="G83" i="1" s="1"/>
  <c r="G53" i="1"/>
  <c r="G266" i="1" l="1"/>
  <c r="G265" i="1"/>
  <c r="G264" i="1"/>
  <c r="G263" i="1"/>
  <c r="G262" i="1"/>
  <c r="G261" i="1"/>
  <c r="G227" i="1"/>
  <c r="G21" i="1"/>
  <c r="G69" i="1"/>
  <c r="G123" i="1" l="1"/>
  <c r="G23" i="1" l="1"/>
  <c r="G105" i="1" l="1"/>
  <c r="G59" i="1" l="1"/>
  <c r="G279" i="1" l="1"/>
  <c r="G278" i="1"/>
  <c r="G277" i="1"/>
  <c r="G276" i="1"/>
  <c r="G275" i="1"/>
  <c r="G274" i="1"/>
  <c r="G272" i="1" l="1"/>
  <c r="G147" i="1" l="1"/>
  <c r="G177" i="1"/>
  <c r="G260" i="1" l="1"/>
  <c r="G189" i="1"/>
  <c r="G15" i="1" s="1"/>
  <c r="G225" i="1"/>
  <c r="G145" i="1" l="1"/>
  <c r="G19" i="1"/>
  <c r="G20" i="1"/>
  <c r="G121" i="1"/>
  <c r="G122" i="1"/>
  <c r="G124" i="1"/>
  <c r="G120" i="1"/>
  <c r="G187" i="1"/>
  <c r="G188" i="1"/>
  <c r="G190" i="1"/>
  <c r="G186" i="1"/>
  <c r="G203" i="1"/>
  <c r="G197" i="1"/>
  <c r="G191" i="1"/>
  <c r="G175" i="1"/>
  <c r="G176" i="1"/>
  <c r="G178" i="1"/>
  <c r="G174" i="1"/>
  <c r="G146" i="1"/>
  <c r="G148" i="1"/>
  <c r="G144" i="1"/>
  <c r="G85" i="1"/>
  <c r="G86" i="1"/>
  <c r="G88" i="1"/>
  <c r="G84" i="1"/>
  <c r="G113" i="1"/>
  <c r="G103" i="1"/>
  <c r="G104" i="1"/>
  <c r="G106" i="1"/>
  <c r="G102" i="1"/>
  <c r="G95" i="1"/>
  <c r="G89" i="1"/>
  <c r="G77" i="1"/>
  <c r="G71" i="1"/>
  <c r="G65" i="1"/>
  <c r="G18" i="1"/>
  <c r="G35" i="1"/>
  <c r="G29" i="1"/>
  <c r="G16" i="1" l="1"/>
  <c r="G13" i="1"/>
  <c r="G185" i="1"/>
  <c r="G173" i="1"/>
  <c r="G17" i="1"/>
  <c r="G119" i="1"/>
  <c r="G14" i="1"/>
  <c r="G143" i="1"/>
  <c r="G101" i="1"/>
  <c r="G11" i="1" l="1"/>
  <c r="G166" i="1"/>
  <c r="G155" i="1" l="1"/>
  <c r="G179" i="1" l="1"/>
  <c r="G172" i="1"/>
  <c r="G131" i="1" l="1"/>
  <c r="G137" i="1"/>
  <c r="G149" i="1"/>
  <c r="G107" i="1"/>
  <c r="G125" i="1"/>
  <c r="G221" i="1" l="1"/>
</calcChain>
</file>

<file path=xl/sharedStrings.xml><?xml version="1.0" encoding="utf-8"?>
<sst xmlns="http://schemas.openxmlformats.org/spreadsheetml/2006/main" count="760" uniqueCount="182">
  <si>
    <t>Ответственный исполнитель (Ф.И.О., должность)</t>
  </si>
  <si>
    <t>Срок</t>
  </si>
  <si>
    <t>Финансирование на очередной финансовый год, тыс. рублей</t>
  </si>
  <si>
    <t>всего</t>
  </si>
  <si>
    <t>№ п/п</t>
  </si>
  <si>
    <t>начало реализации</t>
  </si>
  <si>
    <t>окончание реализации</t>
  </si>
  <si>
    <t>Источники финансирования</t>
  </si>
  <si>
    <t>бюджет Вятскополянского района</t>
  </si>
  <si>
    <t>федеральный бюджет</t>
  </si>
  <si>
    <t>областной бюджет</t>
  </si>
  <si>
    <t>бюджеты поселений</t>
  </si>
  <si>
    <t xml:space="preserve">внебюджетные источники  </t>
  </si>
  <si>
    <t>Ожидаемый результат реализации мероприятия муниципальной программы (краткое описание)</t>
  </si>
  <si>
    <t>Наименование муниципальной программы, отдельного мероприятия, мероприятия, входящего в состав отдельного мероприятия</t>
  </si>
  <si>
    <t>1</t>
  </si>
  <si>
    <t>1.1.</t>
  </si>
  <si>
    <t>1.2.</t>
  </si>
  <si>
    <t>Содержание главы муниципального образования</t>
  </si>
  <si>
    <t>Содержание центрального аппарата</t>
  </si>
  <si>
    <t>1.3</t>
  </si>
  <si>
    <t>Содержание воинско-учетного стола</t>
  </si>
  <si>
    <t>Оплата труда и начисления на оплату труда.  Содержание материально-технической базы. Прибретение основных средств, матеральных запасов. Прочие услуги.</t>
  </si>
  <si>
    <t>1.5</t>
  </si>
  <si>
    <t>Другие общегосударственные вопросы</t>
  </si>
  <si>
    <t>Межбюджетные трансферты муниципальному району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</si>
  <si>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получение услуг в части оказания помощи  при разработке нормативно-правовых актов и прочей нормативной документации.</t>
  </si>
  <si>
    <t>2</t>
  </si>
  <si>
    <t>2.1.</t>
  </si>
  <si>
    <t>2.2</t>
  </si>
  <si>
    <t>проведение мероприятий по первичным мерам противопожарной безопасности</t>
  </si>
  <si>
    <t>3</t>
  </si>
  <si>
    <t>3.1</t>
  </si>
  <si>
    <t>содержание дорог (чистка)</t>
  </si>
  <si>
    <t>3.2</t>
  </si>
  <si>
    <t>капитальный и текущий ремонт дорог местного значения</t>
  </si>
  <si>
    <t>составление смет и документации для капитального ремонта дорог, проведение работ по капитальному и текущему ремонту дорог</t>
  </si>
  <si>
    <t>4</t>
  </si>
  <si>
    <t>4.1</t>
  </si>
  <si>
    <t>содержание объектов, находящихся в казне</t>
  </si>
  <si>
    <t>5</t>
  </si>
  <si>
    <t>5.1</t>
  </si>
  <si>
    <t>5.2</t>
  </si>
  <si>
    <t>разработка муниципальными образованиями градостроительной документации в соответствии с Градостроительным кодексом Российской Федерации</t>
  </si>
  <si>
    <t>разработка программ комплексного развития инженерной инфраструктуры</t>
  </si>
  <si>
    <t>обеспечение модернизации объектов коммунальной инфраструктуры</t>
  </si>
  <si>
    <t>разработка документации для участия в программе по ремонту водопровода</t>
  </si>
  <si>
    <t>6</t>
  </si>
  <si>
    <t>6.1</t>
  </si>
  <si>
    <t>1.6</t>
  </si>
  <si>
    <t>Сохранение и развитие народного творчества, как составляющей части культурного наследия сельского поселения. Создание условий для обеспечения равного доступа к культурным ценностям жителей поселения и обеспечение адаптации сферы культуры к рыночным условиям, внедрение инновационных форм работы и модернизацию сферы культуры</t>
  </si>
  <si>
    <t>Оплата труда и начисления на оплату труда. Повышение квалификации специалистов.
Услуги связи, транспортные, коммунальные услуги. Содержание материально-технической базы. Прибретение основных средств, матеральных запасов. Прочие услуги. Проведение мероприятий.</t>
  </si>
  <si>
    <t>7</t>
  </si>
  <si>
    <t>7.1</t>
  </si>
  <si>
    <t>8</t>
  </si>
  <si>
    <t>Отдельное мероприятие "Благоустройство территории поселений"</t>
  </si>
  <si>
    <t>8.1</t>
  </si>
  <si>
    <t>Содержание мест захоронений</t>
  </si>
  <si>
    <t>Уличное освещение</t>
  </si>
  <si>
    <t xml:space="preserve">Создание комфортных условий для проживания населения </t>
  </si>
  <si>
    <t>Отдельное мероприятие "Обеспечение пожарной безопасности"</t>
  </si>
  <si>
    <t>Отдельное мероприятие "Управление муниципальным имуществом"</t>
  </si>
  <si>
    <t>Отдельное мероприятие "Организация досуга и библиотечного обслуживания населения"</t>
  </si>
  <si>
    <t>9</t>
  </si>
  <si>
    <t>Отдельное мероприятие "Развитие физической культуры и спорта"</t>
  </si>
  <si>
    <t>9.1</t>
  </si>
  <si>
    <t>оплата проезда, питания участников соревнований. приобретение инвентаря, материальные затраты.</t>
  </si>
  <si>
    <t>привлечение населения для участия в соревнованиях по физической культуре и спорту</t>
  </si>
  <si>
    <t>Отдельное мероприятие "Обеспечение безопасности жизнедеятельности населения"</t>
  </si>
  <si>
    <t>Отдельное мероприятие "Развитие транспортной инфраструктуры (содержание и ремонт дорог)</t>
  </si>
  <si>
    <t>Оказание материальной помощи гражданам, пострадавшим при стихийных бедствиях.</t>
  </si>
  <si>
    <t>доля ликвидированных чрезвычайных ситуаций, возникших на территории поселения (при отсутствии 0)</t>
  </si>
  <si>
    <t>Отдельное мероприятие "Организация деятельности администрации Чекашевского сельского поселения"</t>
  </si>
  <si>
    <t>6.2</t>
  </si>
  <si>
    <t>администрация Чекашевского  сельского поселения</t>
  </si>
  <si>
    <t>Содержание специалиста по земельно-имущественным отношениям</t>
  </si>
  <si>
    <t>Оплата труда и начисления на оплату труда. Повышение квалификации специалистов.
 Услуги связи, транспортные, коммунальные услуги. Содержание материально-технической базы. Прибретение основных средств, матеральных запасов. Прочие услуги.</t>
  </si>
  <si>
    <t>Сокращение количества нарушений в предписаниях органов пожарной безопасности .</t>
  </si>
  <si>
    <t>оплата услуг по содержанию  пожарной машины</t>
  </si>
  <si>
    <t>оплата труда и начисления на оплату труда работникам   по договору подряда  , приобретение ГСМ,запасных частей</t>
  </si>
  <si>
    <t>планировка территории под жилищное строительство и ЛПХ</t>
  </si>
  <si>
    <t xml:space="preserve">Организация библиотечного  обслуживания  </t>
  </si>
  <si>
    <t>оплата электроэнергии, обслуживание и монтаж уличного освещения,приобретение материальных запасов</t>
  </si>
  <si>
    <t>благоустройство территории кладбищ (ремонт изгороди, уборка мусора, охрана), захоронения одиноких граждан</t>
  </si>
  <si>
    <t xml:space="preserve">Увеличение количества проведенных культурно-досуговых мероприятий с 270 единиц в 2012 г. до 282 единиц в 2018 году. увеличение количества книжных изданий, выдаваемых населению сельского поселения с 3206 экземпляров в 2012 г. до 3250 экземпляров в 2018 году
</t>
  </si>
  <si>
    <t xml:space="preserve">Оплата труда и начисления на оплату труда. Повышение квалификации специалистов.
Услуги связи, транспортные, коммунальные услуги. Содержание материально-технической базы. Прибретение основных средств, матеральных запасов,книгоиздательской продукции Прочие услуги. </t>
  </si>
  <si>
    <t>6.3</t>
  </si>
  <si>
    <t>оплата труда начисления на оплату труда</t>
  </si>
  <si>
    <t>итого</t>
  </si>
  <si>
    <t>01021700101121</t>
  </si>
  <si>
    <t>01041700110121</t>
  </si>
  <si>
    <t>01041700110244</t>
  </si>
  <si>
    <t>01041700110852</t>
  </si>
  <si>
    <t>01131700120121</t>
  </si>
  <si>
    <t>02031705118121</t>
  </si>
  <si>
    <t>02031705118244</t>
  </si>
  <si>
    <t>01041701180852</t>
  </si>
  <si>
    <t>01111701000244</t>
  </si>
  <si>
    <t>04121700400244</t>
  </si>
  <si>
    <t>03101700200244</t>
  </si>
  <si>
    <t>01131700120244</t>
  </si>
  <si>
    <t>04091700300244</t>
  </si>
  <si>
    <t>08011701841540</t>
  </si>
  <si>
    <t>11021700800244</t>
  </si>
  <si>
    <t>05031700902244310</t>
  </si>
  <si>
    <t>05031700902244226</t>
  </si>
  <si>
    <t>050317009012442231004</t>
  </si>
  <si>
    <t>03101700200244226</t>
  </si>
  <si>
    <t>03101700200244310</t>
  </si>
  <si>
    <t>05021700500244</t>
  </si>
  <si>
    <t>05021708900244</t>
  </si>
  <si>
    <t>выполнено</t>
  </si>
  <si>
    <t>выполено</t>
  </si>
  <si>
    <t>выполнено 3200</t>
  </si>
  <si>
    <t>выполнено на42800</t>
  </si>
  <si>
    <t xml:space="preserve">Утвержден </t>
  </si>
  <si>
    <t xml:space="preserve">постановлением </t>
  </si>
  <si>
    <t xml:space="preserve">главы администрации </t>
  </si>
  <si>
    <t xml:space="preserve">Чекашевского сельского поселения </t>
  </si>
  <si>
    <t>10</t>
  </si>
  <si>
    <t>Отдельное мероприятие "Управление муниципальным долгом"</t>
  </si>
  <si>
    <t>Обеспечение бесперебойного финансирования администрации  для выполнение основных видов деятельности</t>
  </si>
  <si>
    <t>10.1</t>
  </si>
  <si>
    <t xml:space="preserve">План реализации муниципальной программы Чекашевского сельского поселения 
</t>
  </si>
  <si>
    <t>содержание дорог в пригодном для проезда транспорта и пешеходов состоянии, освещение дорог</t>
  </si>
  <si>
    <t>Оплата труда и начисления на оплату труда ,оплата транспортных услуг, оплата услуг связи и отопления</t>
  </si>
  <si>
    <t>Пенсионное обеспечение</t>
  </si>
  <si>
    <t>1.7</t>
  </si>
  <si>
    <t>Обеспечение проведения выборов и референдумов</t>
  </si>
  <si>
    <t>проведение выборов главы поселения</t>
  </si>
  <si>
    <t>оплата коммунальных услуг (тепло- и электроэнергия), ремонт объектов</t>
  </si>
  <si>
    <t xml:space="preserve">Оплата труда и начисления на оплату труда. </t>
  </si>
  <si>
    <t>Отдельное мероприятие "Развитие жилищно-коммунального хозяйства"</t>
  </si>
  <si>
    <t>оформление технической документации, разработка муниципальными образованиями градостроительной документации в соответствии с Градостроительным кодексом Российской Федерации</t>
  </si>
  <si>
    <t>4.2</t>
  </si>
  <si>
    <t>постановка на учет объектов, находящихся в реестре муниципальной собственности муниципального образования и подлежащих государственной регистрации (изготовление тех.паспортов, кадастровый учет, межевание земельных участков, независимая оценка объектов, размещение объявлений о продаже, сдаче в аренду имущества мууниципального образования). планировка территории под жилищное строительство и ЛПХ, координирование населенных пунктов, зон</t>
  </si>
  <si>
    <t>«Создание условий для развития Чекашевского сельского поселения" на 2020-2024 годы</t>
  </si>
  <si>
    <t>Муниципальная программа Вятскополянского района «Создание условий для развития Чекашевского  сельского поселения» на 2020-2024 годы</t>
  </si>
  <si>
    <t xml:space="preserve">Наличие фактов нецелевого использования бюджетных средств (о единиц),
 достижение  итоговой балльной оценки по результатам мониторинга соблюдения требований бюджетного законодательства и оценки качества организации и осуществления бюджетного процесса в городских и сельских поселениях Вятскополянского района с 18 баллов в 2020 г. до 21 балла в 2024 г.,
доля ответов на обращение граждан в администрацию поселения, направленных с соблюдением сроков 100% от общего числа обращений граждан; количество изменений в решение о бюджете Чекашевского сельского поселения (без учета поправок) в части поступления федеральных и областных, районных целевых средств 6 шт., выполнение прогноза поступления собственных доходов бюджета Чекашевского сп 95%, выполнение плановых показателей бюджета по расходам в 2024 году95%, отсутствие просроченной задолженности. </t>
  </si>
  <si>
    <t xml:space="preserve">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в границах населенного пункта до 60% ; доля протяженности отремонтированных автомобильных дорог общего пользования местного значения в границах населенног пункта в границах населенного пункта до 40% </t>
  </si>
  <si>
    <t xml:space="preserve"> увеличение доли площади земельных участков, поставленных на кадастровый учет до 100% в 2024 г;доля объектов недвижимости, на которые зарегистрировано право собственности в общем количестве объектов недвижимости, учитываемых в реестре муниципального имущества и подлежащих государственной регистрации до 60% к 2024 году</t>
  </si>
  <si>
    <t>Увеличение доли  модернизированных объектов коммунальной инфраструктуры до 30% в 2024 году, количество аварийных ситуаций в поселении (0 единиц);</t>
  </si>
  <si>
    <t>капитальный и текущий ремонт объектов ЖКХ, ППМИ 2019 и 2020 годов реконструкция водопровода д.Чекашево, д.Матвеево</t>
  </si>
  <si>
    <t>количество лиц, принимающих участие в спортивных мероприятиях с 11 человек в 2020 году до 12 человек в 2024 году.</t>
  </si>
  <si>
    <t>выполнение плана по утвержденным бюджетным назначениям на выполнения мероприяти по благоустройтсву территории поселения 100% к 2024 году</t>
  </si>
  <si>
    <t>7.2</t>
  </si>
  <si>
    <t>7.3</t>
  </si>
  <si>
    <t xml:space="preserve"> участие в предупреждении и ликвидации последствий чрезвычайных ситуаций на территории Чекашевского сельского поселения, проведение аврийно-восстановительных работ по ликвидации последствий стихийных бедствий,пожаров,аварий, эпидемий и других чрезвычайных ситуаций, имевших место в текущем финансовом году, возмещение расходов, связанных с подготовкой мероприятий для ликвидации чрезвычайной ситуации (изготовление проектно-сметной документации, выдача технических условий и другие мероприятия), развертывание и содержание временных пунктов проживания и питания для эвакуированных пострадавших граждан на необходимый срок, но не более  месяца, закупку, доставку и хранение материальных ресурсов для первоочередного жизнеобеспечения пострадавших граждан, возмещение расходов, связанных с привлечением аварийно-спасательных формирований, а также сил и средств организации для проведения экстренных мероприятий по ликвидации последствий стихийного бедствия или иной чрезвычайной ситуации, организация ликвидации последствий террористических актов и меры борьбы с терроризмом, оказание материальной помощи жителям Чекашевского сельского поселения попавшим в чрезвычайные обстоятельства в результате стихийных бедствий, пожаров,аварий, эпидемий и других срезвычайных ситуаций.</t>
  </si>
  <si>
    <t>Отдельное мероприятие"Обеспечение проведеиня выборов"</t>
  </si>
  <si>
    <t>Финансовое обеспечение проведение выборов</t>
  </si>
  <si>
    <t>проведение выборов</t>
  </si>
  <si>
    <t>финансовое обеспечение проведения выборов</t>
  </si>
  <si>
    <t xml:space="preserve"> проведения выборов</t>
  </si>
  <si>
    <t>членские взносы в АСМО. Общественные мероприятия (установка уличных аншлагов, ремонт памятников, расходы на выборы), замена окна в помещении администрации, приобретение венков и цветов, подарков, грамот, флагов, конвертов, продукты питания для проведения праздников</t>
  </si>
  <si>
    <t>работы по предотвращению распространения очагов возгорания (опашка населенных пунктов, скашивание травы ит.п.), работы по ремонту и содержанию объектов в целях пожарной безопасности, составление смет и документации на ремонт объектов в целях обеспечения пожарной безопасности, приобретение знаков пожарной безопасности</t>
  </si>
  <si>
    <t>от 24.12.2020   №82</t>
  </si>
  <si>
    <t>Отдельное мероприятие "Иные межбюджетные трансферты из областного бюджета"</t>
  </si>
  <si>
    <t>иные межбюджетные трансферты из областного бюджета</t>
  </si>
  <si>
    <t>Отдельное мероприятие "Иные межбюджетные трансферты из бюджетов бюджетной системы"</t>
  </si>
  <si>
    <t>11</t>
  </si>
  <si>
    <t>11.1</t>
  </si>
  <si>
    <t>12</t>
  </si>
  <si>
    <t>12.1</t>
  </si>
  <si>
    <t xml:space="preserve"> Иные межбюджетные трансферты из бюджетов бюджетной системы</t>
  </si>
  <si>
    <t>Отдельное мероприятие "Обеспечение комплексного развития сельских территорий"</t>
  </si>
  <si>
    <t>13</t>
  </si>
  <si>
    <t>13.1</t>
  </si>
  <si>
    <t>участие в программе комплексного развития сельских территорий</t>
  </si>
  <si>
    <t>обеспечение комплексного развития сельских территорий</t>
  </si>
  <si>
    <t>уборка несанкционированных свалок, уборка территории населенных пунктов от мусора, содержание свалки ТБО в надлежащем состоянии (окучивание, сталкивание и т.д.), спиливание тополей,привличение работников от центра занятости на договорной основе,благоустройство запруд.</t>
  </si>
  <si>
    <t xml:space="preserve"> участие в программе обеспечение комплексного развития сельских поселений, обустройство детских, спортивных площадок, </t>
  </si>
  <si>
    <t xml:space="preserve"> участие в предупреждении и ликвидации последствий чрезвычайных ситуаций на территории Чекашевского сельского поселения, проведение аврийно-восстановительных работ по ликвидации последствий стихийных бедствий,пожаров,аварий, эпидемий и других чрезвычайных ситуаций, имевших место в текущем финансовом году, возмещение расходов, связанных с подготовкой мероприятий для ликвидации чрезвычайной ситуации (изготовление проектно-сметной документации, выдача технических условий и другие мероприятия), развертывание и содержание временных пунктов проживания и питания для эвакуированных пострадавших граждан на необходимый срок, но не более  месяца, закупку, доставку и хранение материальных ресурсов для первоочередного жизнеобеспечения пострадавших граждан, возмещение расходов, связанных с привлечением аварийно-спасательных формирований, а также сил и средств организации для проведения экстренных мероприятий по ликвидации последствий стихийного бедствия или иной чрезвычайной ситуации, организация ликвидации последствий террористических актов и меры борьбы с терроризмом, оказание материальной помощи жителям Чекашевского сельского поселения попавшим в чрезвычайные обстоятельства в результате стихийных бедствий, пожаров,аварий, эпидемий и других чрезвычайных ситуаций.</t>
  </si>
  <si>
    <t>Муниципальная программа Вятскополянского района «Создание условий для развития Чекашевского  сельского поселения»</t>
  </si>
  <si>
    <t xml:space="preserve">постановлением администрации </t>
  </si>
  <si>
    <t>осуществление доплат к пенсиям</t>
  </si>
  <si>
    <t>2.1</t>
  </si>
  <si>
    <t>1.4.</t>
  </si>
  <si>
    <t>Содержание делопроизводителя ВУС</t>
  </si>
  <si>
    <t>Отдельное мероприятие "Предоставление мер социальной поддержки отдельным категориям граждан Чекашевского сельского поселения"</t>
  </si>
  <si>
    <t>Всего</t>
  </si>
  <si>
    <t>«Создание условий для развития Чекашевского сельского поселения" на 2025 год</t>
  </si>
  <si>
    <t>от 31.01.2025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</si>
</sst>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4" fontId="0" fillId="0" borderId="1" xfId="0" applyNumberForma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center" vertical="top" wrapText="1"/>
    </xf>
    <xf numFmtId="14" fontId="1" fillId="0" borderId="6" xfId="0" applyNumberFormat="1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323"/>
  <sheetViews>
    <sheetView view="pageBreakPreview" topLeftCell="A13" zoomScale="80" zoomScaleNormal="75" zoomScaleSheetLayoutView="80" workbookViewId="0">
      <selection activeCell="D11" sqref="D11:D16"/>
    </sheetView>
  </sheetViews>
  <sheetFormatPr defaultColWidth="9.140625" defaultRowHeight="20.25" x14ac:dyDescent="0.25"/>
  <cols>
    <col min="1" max="1" width="6.140625" style="5" customWidth="1"/>
    <col min="2" max="2" width="34.28515625" style="4" customWidth="1"/>
    <col min="3" max="3" width="22.85546875" style="4" customWidth="1"/>
    <col min="4" max="4" width="13.85546875" style="3" customWidth="1"/>
    <col min="5" max="5" width="13.5703125" style="3" customWidth="1"/>
    <col min="6" max="6" width="30" style="4" customWidth="1"/>
    <col min="7" max="7" width="15.42578125" style="7" customWidth="1"/>
    <col min="8" max="8" width="45.85546875" style="4" customWidth="1"/>
    <col min="9" max="9" width="31.7109375" style="23" hidden="1" customWidth="1"/>
    <col min="10" max="16384" width="9.140625" style="4"/>
  </cols>
  <sheetData>
    <row r="1" spans="1:9" ht="18" customHeight="1" x14ac:dyDescent="0.25">
      <c r="H1" s="25" t="s">
        <v>115</v>
      </c>
    </row>
    <row r="2" spans="1:9" ht="18" customHeight="1" x14ac:dyDescent="0.25">
      <c r="H2" s="25" t="s">
        <v>116</v>
      </c>
    </row>
    <row r="3" spans="1:9" ht="18" customHeight="1" x14ac:dyDescent="0.25">
      <c r="H3" s="25" t="s">
        <v>117</v>
      </c>
    </row>
    <row r="4" spans="1:9" ht="18" customHeight="1" x14ac:dyDescent="0.25">
      <c r="H4" s="25" t="s">
        <v>118</v>
      </c>
    </row>
    <row r="5" spans="1:9" ht="18" customHeight="1" x14ac:dyDescent="0.25">
      <c r="H5" s="25" t="s">
        <v>155</v>
      </c>
    </row>
    <row r="6" spans="1:9" ht="25.5" customHeight="1" x14ac:dyDescent="0.25">
      <c r="A6" s="73" t="s">
        <v>123</v>
      </c>
      <c r="B6" s="73"/>
      <c r="C6" s="73"/>
      <c r="D6" s="73"/>
      <c r="E6" s="73"/>
      <c r="F6" s="73"/>
      <c r="G6" s="73"/>
      <c r="H6" s="73"/>
    </row>
    <row r="7" spans="1:9" x14ac:dyDescent="0.25">
      <c r="A7" s="74" t="s">
        <v>136</v>
      </c>
      <c r="B7" s="74"/>
      <c r="C7" s="74"/>
      <c r="D7" s="74"/>
      <c r="E7" s="74"/>
      <c r="F7" s="74"/>
      <c r="G7" s="74"/>
      <c r="H7" s="74"/>
    </row>
    <row r="8" spans="1:9" ht="8.25" customHeight="1" x14ac:dyDescent="0.25"/>
    <row r="9" spans="1:9" s="3" customFormat="1" ht="26.25" customHeight="1" x14ac:dyDescent="0.25">
      <c r="A9" s="79" t="s">
        <v>4</v>
      </c>
      <c r="B9" s="75" t="s">
        <v>14</v>
      </c>
      <c r="C9" s="75" t="s">
        <v>0</v>
      </c>
      <c r="D9" s="87" t="s">
        <v>1</v>
      </c>
      <c r="E9" s="88"/>
      <c r="F9" s="75" t="s">
        <v>7</v>
      </c>
      <c r="G9" s="77" t="s">
        <v>2</v>
      </c>
      <c r="H9" s="75" t="s">
        <v>13</v>
      </c>
      <c r="I9" s="24"/>
    </row>
    <row r="10" spans="1:9" s="3" customFormat="1" ht="25.5" x14ac:dyDescent="0.25">
      <c r="A10" s="80"/>
      <c r="B10" s="76"/>
      <c r="C10" s="76"/>
      <c r="D10" s="1" t="s">
        <v>5</v>
      </c>
      <c r="E10" s="1" t="s">
        <v>6</v>
      </c>
      <c r="F10" s="76"/>
      <c r="G10" s="78"/>
      <c r="H10" s="76"/>
      <c r="I10" s="24"/>
    </row>
    <row r="11" spans="1:9" x14ac:dyDescent="0.25">
      <c r="A11" s="82"/>
      <c r="B11" s="59" t="s">
        <v>137</v>
      </c>
      <c r="C11" s="83"/>
      <c r="D11" s="86"/>
      <c r="E11" s="86"/>
      <c r="F11" s="2" t="s">
        <v>3</v>
      </c>
      <c r="G11" s="6">
        <f>SUM(G12:G16)</f>
        <v>5141.5240000000003</v>
      </c>
      <c r="H11" s="69"/>
      <c r="I11" s="23" t="s">
        <v>88</v>
      </c>
    </row>
    <row r="12" spans="1:9" x14ac:dyDescent="0.25">
      <c r="A12" s="82"/>
      <c r="B12" s="81"/>
      <c r="C12" s="84"/>
      <c r="D12" s="86"/>
      <c r="E12" s="86"/>
      <c r="F12" s="2" t="s">
        <v>9</v>
      </c>
      <c r="G12" s="6">
        <f>G313</f>
        <v>427.69</v>
      </c>
      <c r="H12" s="69"/>
    </row>
    <row r="13" spans="1:9" x14ac:dyDescent="0.25">
      <c r="A13" s="82"/>
      <c r="B13" s="81"/>
      <c r="C13" s="84"/>
      <c r="D13" s="86"/>
      <c r="E13" s="86"/>
      <c r="F13" s="2" t="s">
        <v>10</v>
      </c>
      <c r="G13" s="6">
        <f>G19+G67+G85+G103+G121+G145+G175+G187+G223+G320+G307</f>
        <v>1192.6180000000002</v>
      </c>
      <c r="H13" s="69"/>
    </row>
    <row r="14" spans="1:9" ht="30" customHeight="1" x14ac:dyDescent="0.25">
      <c r="A14" s="82"/>
      <c r="B14" s="81"/>
      <c r="C14" s="84"/>
      <c r="D14" s="86"/>
      <c r="E14" s="86"/>
      <c r="F14" s="2" t="s">
        <v>8</v>
      </c>
      <c r="G14" s="6">
        <f>G20+G68+G86+G104+G122+G146+G176+G188+G224</f>
        <v>0</v>
      </c>
      <c r="H14" s="69"/>
    </row>
    <row r="15" spans="1:9" x14ac:dyDescent="0.25">
      <c r="A15" s="82"/>
      <c r="B15" s="81"/>
      <c r="C15" s="84"/>
      <c r="D15" s="86"/>
      <c r="E15" s="86"/>
      <c r="F15" s="2" t="s">
        <v>11</v>
      </c>
      <c r="G15" s="6">
        <f>G21+G69+G87+G105+G123+G147+G177+G189+G225+G264+G277+G316+G290</f>
        <v>3391.2160000000003</v>
      </c>
      <c r="H15" s="69"/>
    </row>
    <row r="16" spans="1:9" x14ac:dyDescent="0.25">
      <c r="A16" s="82"/>
      <c r="B16" s="60"/>
      <c r="C16" s="85"/>
      <c r="D16" s="86"/>
      <c r="E16" s="86"/>
      <c r="F16" s="2" t="s">
        <v>12</v>
      </c>
      <c r="G16" s="6">
        <f>G22+G70+G88+G106+G124+G148+G178+G190+G226+G323</f>
        <v>130</v>
      </c>
      <c r="H16" s="69"/>
    </row>
    <row r="17" spans="1:9" ht="18" customHeight="1" x14ac:dyDescent="0.25">
      <c r="A17" s="46" t="s">
        <v>15</v>
      </c>
      <c r="B17" s="66" t="s">
        <v>72</v>
      </c>
      <c r="C17" s="49" t="s">
        <v>74</v>
      </c>
      <c r="D17" s="52">
        <v>43831</v>
      </c>
      <c r="E17" s="52">
        <v>44196</v>
      </c>
      <c r="F17" s="8" t="s">
        <v>3</v>
      </c>
      <c r="G17" s="6">
        <f>SUM(G18:G22)</f>
        <v>1678.3799999999999</v>
      </c>
      <c r="H17" s="59" t="s">
        <v>138</v>
      </c>
    </row>
    <row r="18" spans="1:9" ht="20.25" customHeight="1" x14ac:dyDescent="0.25">
      <c r="A18" s="47"/>
      <c r="B18" s="67"/>
      <c r="C18" s="50"/>
      <c r="D18" s="53"/>
      <c r="E18" s="53"/>
      <c r="F18" s="8" t="s">
        <v>9</v>
      </c>
      <c r="G18" s="6">
        <f>G41</f>
        <v>0</v>
      </c>
      <c r="H18" s="81"/>
    </row>
    <row r="19" spans="1:9" x14ac:dyDescent="0.25">
      <c r="A19" s="47"/>
      <c r="B19" s="67"/>
      <c r="C19" s="50"/>
      <c r="D19" s="53"/>
      <c r="E19" s="53"/>
      <c r="F19" s="8" t="s">
        <v>10</v>
      </c>
      <c r="G19" s="6">
        <f>G25+G31+G37+G43+G49+G55</f>
        <v>0</v>
      </c>
      <c r="H19" s="81"/>
    </row>
    <row r="20" spans="1:9" ht="27.75" customHeight="1" x14ac:dyDescent="0.25">
      <c r="A20" s="47"/>
      <c r="B20" s="67"/>
      <c r="C20" s="50"/>
      <c r="D20" s="53"/>
      <c r="E20" s="53"/>
      <c r="F20" s="8" t="s">
        <v>8</v>
      </c>
      <c r="G20" s="6">
        <f>G26+G32+G38+G44+G50+G56</f>
        <v>0</v>
      </c>
      <c r="H20" s="81"/>
    </row>
    <row r="21" spans="1:9" x14ac:dyDescent="0.25">
      <c r="A21" s="47"/>
      <c r="B21" s="67"/>
      <c r="C21" s="50"/>
      <c r="D21" s="53"/>
      <c r="E21" s="53"/>
      <c r="F21" s="8" t="s">
        <v>11</v>
      </c>
      <c r="G21" s="6">
        <f>G27+G33+G39+G45+G51+G57+G63</f>
        <v>1678.3799999999999</v>
      </c>
      <c r="H21" s="81"/>
    </row>
    <row r="22" spans="1:9" ht="172.5" customHeight="1" x14ac:dyDescent="0.25">
      <c r="A22" s="48"/>
      <c r="B22" s="68"/>
      <c r="C22" s="51"/>
      <c r="D22" s="54"/>
      <c r="E22" s="54"/>
      <c r="F22" s="8" t="s">
        <v>12</v>
      </c>
      <c r="G22" s="6">
        <f>G28+G34+G40+G46+G52+G58</f>
        <v>0</v>
      </c>
      <c r="H22" s="60"/>
    </row>
    <row r="23" spans="1:9" ht="18.75" customHeight="1" x14ac:dyDescent="0.25">
      <c r="A23" s="46" t="s">
        <v>16</v>
      </c>
      <c r="B23" s="49" t="s">
        <v>18</v>
      </c>
      <c r="C23" s="49" t="s">
        <v>74</v>
      </c>
      <c r="D23" s="52">
        <v>43831</v>
      </c>
      <c r="E23" s="52">
        <v>44196</v>
      </c>
      <c r="F23" s="8" t="s">
        <v>3</v>
      </c>
      <c r="G23" s="6">
        <f>SUM(G24:G28)</f>
        <v>467.96999999999997</v>
      </c>
      <c r="H23" s="49" t="s">
        <v>131</v>
      </c>
      <c r="I23" s="23" t="s">
        <v>89</v>
      </c>
    </row>
    <row r="24" spans="1:9" x14ac:dyDescent="0.25">
      <c r="A24" s="47"/>
      <c r="B24" s="50"/>
      <c r="C24" s="50"/>
      <c r="D24" s="53"/>
      <c r="E24" s="53"/>
      <c r="F24" s="8" t="s">
        <v>9</v>
      </c>
      <c r="G24" s="6"/>
      <c r="H24" s="50"/>
    </row>
    <row r="25" spans="1:9" x14ac:dyDescent="0.25">
      <c r="A25" s="47"/>
      <c r="B25" s="50"/>
      <c r="C25" s="50"/>
      <c r="D25" s="53"/>
      <c r="E25" s="53"/>
      <c r="F25" s="8" t="s">
        <v>10</v>
      </c>
      <c r="G25" s="6"/>
      <c r="H25" s="50"/>
    </row>
    <row r="26" spans="1:9" ht="31.5" customHeight="1" x14ac:dyDescent="0.25">
      <c r="A26" s="47"/>
      <c r="B26" s="50"/>
      <c r="C26" s="50"/>
      <c r="D26" s="53"/>
      <c r="E26" s="53"/>
      <c r="F26" s="8" t="s">
        <v>8</v>
      </c>
      <c r="G26" s="6"/>
      <c r="H26" s="50"/>
    </row>
    <row r="27" spans="1:9" x14ac:dyDescent="0.25">
      <c r="A27" s="47"/>
      <c r="B27" s="50"/>
      <c r="C27" s="50"/>
      <c r="D27" s="53"/>
      <c r="E27" s="53"/>
      <c r="F27" s="8"/>
      <c r="G27" s="6">
        <f>464.77+2.4+0.8</f>
        <v>467.96999999999997</v>
      </c>
      <c r="H27" s="50"/>
    </row>
    <row r="28" spans="1:9" x14ac:dyDescent="0.25">
      <c r="A28" s="48"/>
      <c r="B28" s="51"/>
      <c r="C28" s="51"/>
      <c r="D28" s="54"/>
      <c r="E28" s="54"/>
      <c r="F28" s="8" t="s">
        <v>12</v>
      </c>
      <c r="G28" s="6"/>
      <c r="H28" s="51"/>
    </row>
    <row r="29" spans="1:9" ht="15.75" customHeight="1" x14ac:dyDescent="0.25">
      <c r="A29" s="46" t="s">
        <v>17</v>
      </c>
      <c r="B29" s="49" t="s">
        <v>19</v>
      </c>
      <c r="C29" s="49" t="s">
        <v>74</v>
      </c>
      <c r="D29" s="52">
        <v>43831</v>
      </c>
      <c r="E29" s="52">
        <v>44196</v>
      </c>
      <c r="F29" s="8" t="s">
        <v>3</v>
      </c>
      <c r="G29" s="6">
        <f>SUM(G30:G34)</f>
        <v>594.03</v>
      </c>
      <c r="H29" s="49" t="s">
        <v>76</v>
      </c>
      <c r="I29" s="23" t="s">
        <v>90</v>
      </c>
    </row>
    <row r="30" spans="1:9" x14ac:dyDescent="0.25">
      <c r="A30" s="47"/>
      <c r="B30" s="50"/>
      <c r="C30" s="50"/>
      <c r="D30" s="53"/>
      <c r="E30" s="53"/>
      <c r="F30" s="8" t="s">
        <v>9</v>
      </c>
      <c r="G30" s="6"/>
      <c r="H30" s="50"/>
      <c r="I30" s="23" t="s">
        <v>91</v>
      </c>
    </row>
    <row r="31" spans="1:9" x14ac:dyDescent="0.25">
      <c r="A31" s="47"/>
      <c r="B31" s="50"/>
      <c r="C31" s="50"/>
      <c r="D31" s="53"/>
      <c r="E31" s="53"/>
      <c r="F31" s="8" t="s">
        <v>10</v>
      </c>
      <c r="G31" s="6"/>
      <c r="H31" s="50"/>
      <c r="I31" s="23" t="s">
        <v>92</v>
      </c>
    </row>
    <row r="32" spans="1:9" ht="30.75" customHeight="1" x14ac:dyDescent="0.25">
      <c r="A32" s="47"/>
      <c r="B32" s="50"/>
      <c r="C32" s="50"/>
      <c r="D32" s="53"/>
      <c r="E32" s="53"/>
      <c r="F32" s="8" t="s">
        <v>8</v>
      </c>
      <c r="G32" s="6"/>
      <c r="H32" s="50"/>
    </row>
    <row r="33" spans="1:9" x14ac:dyDescent="0.25">
      <c r="A33" s="47"/>
      <c r="B33" s="50"/>
      <c r="C33" s="50"/>
      <c r="D33" s="53"/>
      <c r="E33" s="53"/>
      <c r="F33" s="8" t="s">
        <v>11</v>
      </c>
      <c r="G33" s="6">
        <f>590.23+2.8+0.9+0.1</f>
        <v>594.03</v>
      </c>
      <c r="H33" s="50"/>
    </row>
    <row r="34" spans="1:9" x14ac:dyDescent="0.25">
      <c r="A34" s="48"/>
      <c r="B34" s="51"/>
      <c r="C34" s="51"/>
      <c r="D34" s="54"/>
      <c r="E34" s="54"/>
      <c r="F34" s="8" t="s">
        <v>12</v>
      </c>
      <c r="G34" s="6"/>
      <c r="H34" s="51"/>
    </row>
    <row r="35" spans="1:9" ht="15.75" customHeight="1" x14ac:dyDescent="0.25">
      <c r="A35" s="46" t="s">
        <v>20</v>
      </c>
      <c r="B35" s="49" t="s">
        <v>75</v>
      </c>
      <c r="C35" s="49" t="s">
        <v>74</v>
      </c>
      <c r="D35" s="52">
        <v>43831</v>
      </c>
      <c r="E35" s="52">
        <v>44196</v>
      </c>
      <c r="F35" s="8" t="s">
        <v>3</v>
      </c>
      <c r="G35" s="6">
        <f>SUM(G36:G40)</f>
        <v>422.59999999999997</v>
      </c>
      <c r="H35" s="49" t="s">
        <v>125</v>
      </c>
      <c r="I35" s="23" t="s">
        <v>93</v>
      </c>
    </row>
    <row r="36" spans="1:9" x14ac:dyDescent="0.25">
      <c r="A36" s="47"/>
      <c r="B36" s="50"/>
      <c r="C36" s="50"/>
      <c r="D36" s="53"/>
      <c r="E36" s="53"/>
      <c r="F36" s="8" t="s">
        <v>9</v>
      </c>
      <c r="G36" s="6"/>
      <c r="H36" s="50"/>
    </row>
    <row r="37" spans="1:9" x14ac:dyDescent="0.25">
      <c r="A37" s="47"/>
      <c r="B37" s="50"/>
      <c r="C37" s="50"/>
      <c r="D37" s="53"/>
      <c r="E37" s="53"/>
      <c r="F37" s="8" t="s">
        <v>10</v>
      </c>
      <c r="G37" s="6"/>
      <c r="H37" s="50"/>
    </row>
    <row r="38" spans="1:9" ht="30.75" customHeight="1" x14ac:dyDescent="0.25">
      <c r="A38" s="47"/>
      <c r="B38" s="50"/>
      <c r="C38" s="50"/>
      <c r="D38" s="53"/>
      <c r="E38" s="53"/>
      <c r="F38" s="8" t="s">
        <v>8</v>
      </c>
      <c r="G38" s="6"/>
      <c r="H38" s="50"/>
    </row>
    <row r="39" spans="1:9" x14ac:dyDescent="0.25">
      <c r="A39" s="47"/>
      <c r="B39" s="50"/>
      <c r="C39" s="50"/>
      <c r="D39" s="53"/>
      <c r="E39" s="53"/>
      <c r="F39" s="8" t="s">
        <v>11</v>
      </c>
      <c r="G39" s="6">
        <f>411.9+3.7+7</f>
        <v>422.59999999999997</v>
      </c>
      <c r="H39" s="50"/>
    </row>
    <row r="40" spans="1:9" x14ac:dyDescent="0.25">
      <c r="A40" s="48"/>
      <c r="B40" s="51"/>
      <c r="C40" s="51"/>
      <c r="D40" s="54"/>
      <c r="E40" s="54"/>
      <c r="F40" s="8" t="s">
        <v>12</v>
      </c>
      <c r="G40" s="6"/>
      <c r="H40" s="51"/>
    </row>
    <row r="41" spans="1:9" ht="15.75" hidden="1" customHeight="1" x14ac:dyDescent="0.25">
      <c r="A41" s="46"/>
      <c r="B41" s="49"/>
      <c r="C41" s="49"/>
      <c r="D41" s="52"/>
      <c r="E41" s="52"/>
      <c r="F41" s="8"/>
      <c r="G41" s="6"/>
      <c r="H41" s="49"/>
      <c r="I41" s="23" t="s">
        <v>94</v>
      </c>
    </row>
    <row r="42" spans="1:9" hidden="1" x14ac:dyDescent="0.25">
      <c r="A42" s="47"/>
      <c r="B42" s="50"/>
      <c r="C42" s="50"/>
      <c r="D42" s="53"/>
      <c r="E42" s="53"/>
      <c r="F42" s="8"/>
      <c r="G42" s="6"/>
      <c r="H42" s="50"/>
      <c r="I42" s="23" t="s">
        <v>95</v>
      </c>
    </row>
    <row r="43" spans="1:9" hidden="1" x14ac:dyDescent="0.25">
      <c r="A43" s="47"/>
      <c r="B43" s="50"/>
      <c r="C43" s="50"/>
      <c r="D43" s="53"/>
      <c r="E43" s="53"/>
      <c r="F43" s="8"/>
      <c r="G43" s="6"/>
      <c r="H43" s="50"/>
    </row>
    <row r="44" spans="1:9" ht="30" hidden="1" customHeight="1" x14ac:dyDescent="0.25">
      <c r="A44" s="47"/>
      <c r="B44" s="50"/>
      <c r="C44" s="50"/>
      <c r="D44" s="53"/>
      <c r="E44" s="53"/>
      <c r="F44" s="8"/>
      <c r="G44" s="6"/>
      <c r="H44" s="50"/>
    </row>
    <row r="45" spans="1:9" hidden="1" x14ac:dyDescent="0.25">
      <c r="A45" s="47"/>
      <c r="B45" s="50"/>
      <c r="C45" s="50"/>
      <c r="D45" s="53"/>
      <c r="E45" s="53"/>
      <c r="F45" s="8"/>
      <c r="G45" s="6"/>
      <c r="H45" s="50"/>
    </row>
    <row r="46" spans="1:9" hidden="1" x14ac:dyDescent="0.25">
      <c r="A46" s="48"/>
      <c r="B46" s="51"/>
      <c r="C46" s="51"/>
      <c r="D46" s="54"/>
      <c r="E46" s="54"/>
      <c r="F46" s="8"/>
      <c r="G46" s="6"/>
      <c r="H46" s="51"/>
    </row>
    <row r="47" spans="1:9" ht="15.75" hidden="1" customHeight="1" x14ac:dyDescent="0.25">
      <c r="A47" s="46" t="s">
        <v>23</v>
      </c>
      <c r="B47" s="49" t="s">
        <v>25</v>
      </c>
      <c r="C47" s="49" t="s">
        <v>74</v>
      </c>
      <c r="D47" s="52">
        <v>43831</v>
      </c>
      <c r="E47" s="52">
        <v>44196</v>
      </c>
      <c r="F47" s="8" t="s">
        <v>3</v>
      </c>
      <c r="G47" s="6">
        <f>SUM(G48:G52)</f>
        <v>0</v>
      </c>
      <c r="H47" s="49" t="s">
        <v>26</v>
      </c>
      <c r="I47" s="23" t="s">
        <v>96</v>
      </c>
    </row>
    <row r="48" spans="1:9" hidden="1" x14ac:dyDescent="0.25">
      <c r="A48" s="47"/>
      <c r="B48" s="50"/>
      <c r="C48" s="50"/>
      <c r="D48" s="53"/>
      <c r="E48" s="53"/>
      <c r="F48" s="8" t="s">
        <v>9</v>
      </c>
      <c r="G48" s="6"/>
      <c r="H48" s="50"/>
    </row>
    <row r="49" spans="1:9" hidden="1" x14ac:dyDescent="0.25">
      <c r="A49" s="47"/>
      <c r="B49" s="50"/>
      <c r="C49" s="50"/>
      <c r="D49" s="53"/>
      <c r="E49" s="53"/>
      <c r="F49" s="8" t="s">
        <v>10</v>
      </c>
      <c r="G49" s="6"/>
      <c r="H49" s="50"/>
    </row>
    <row r="50" spans="1:9" ht="37.5" hidden="1" customHeight="1" x14ac:dyDescent="0.25">
      <c r="A50" s="47"/>
      <c r="B50" s="50"/>
      <c r="C50" s="50"/>
      <c r="D50" s="53"/>
      <c r="E50" s="53"/>
      <c r="F50" s="8" t="s">
        <v>8</v>
      </c>
      <c r="G50" s="6"/>
      <c r="H50" s="50"/>
    </row>
    <row r="51" spans="1:9" hidden="1" x14ac:dyDescent="0.25">
      <c r="A51" s="47"/>
      <c r="B51" s="50"/>
      <c r="C51" s="50"/>
      <c r="D51" s="53"/>
      <c r="E51" s="53"/>
      <c r="F51" s="8" t="s">
        <v>11</v>
      </c>
      <c r="G51" s="6">
        <v>0</v>
      </c>
      <c r="H51" s="50"/>
    </row>
    <row r="52" spans="1:9" hidden="1" x14ac:dyDescent="0.25">
      <c r="A52" s="48"/>
      <c r="B52" s="51"/>
      <c r="C52" s="51"/>
      <c r="D52" s="54"/>
      <c r="E52" s="54"/>
      <c r="F52" s="8" t="s">
        <v>12</v>
      </c>
      <c r="G52" s="6"/>
      <c r="H52" s="51"/>
    </row>
    <row r="53" spans="1:9" ht="15.75" customHeight="1" x14ac:dyDescent="0.25">
      <c r="A53" s="46" t="s">
        <v>49</v>
      </c>
      <c r="B53" s="49" t="s">
        <v>24</v>
      </c>
      <c r="C53" s="49" t="s">
        <v>74</v>
      </c>
      <c r="D53" s="52">
        <v>43831</v>
      </c>
      <c r="E53" s="52">
        <v>44196</v>
      </c>
      <c r="F53" s="8" t="s">
        <v>3</v>
      </c>
      <c r="G53" s="6">
        <f>SUM(G54:G58)</f>
        <v>193.78</v>
      </c>
      <c r="H53" s="49" t="s">
        <v>153</v>
      </c>
      <c r="I53" s="23" t="s">
        <v>100</v>
      </c>
    </row>
    <row r="54" spans="1:9" x14ac:dyDescent="0.25">
      <c r="A54" s="47"/>
      <c r="B54" s="50"/>
      <c r="C54" s="50"/>
      <c r="D54" s="53"/>
      <c r="E54" s="53"/>
      <c r="F54" s="8" t="s">
        <v>9</v>
      </c>
      <c r="G54" s="6"/>
      <c r="H54" s="50"/>
    </row>
    <row r="55" spans="1:9" x14ac:dyDescent="0.25">
      <c r="A55" s="47"/>
      <c r="B55" s="50"/>
      <c r="C55" s="50"/>
      <c r="D55" s="53"/>
      <c r="E55" s="53"/>
      <c r="F55" s="8" t="s">
        <v>10</v>
      </c>
      <c r="G55" s="6"/>
      <c r="H55" s="50"/>
    </row>
    <row r="56" spans="1:9" ht="30" customHeight="1" x14ac:dyDescent="0.25">
      <c r="A56" s="47"/>
      <c r="B56" s="50"/>
      <c r="C56" s="50"/>
      <c r="D56" s="53"/>
      <c r="E56" s="53"/>
      <c r="F56" s="8" t="s">
        <v>8</v>
      </c>
      <c r="G56" s="6"/>
      <c r="H56" s="50"/>
    </row>
    <row r="57" spans="1:9" x14ac:dyDescent="0.25">
      <c r="A57" s="47"/>
      <c r="B57" s="50"/>
      <c r="C57" s="50"/>
      <c r="D57" s="53"/>
      <c r="E57" s="53"/>
      <c r="F57" s="8" t="s">
        <v>11</v>
      </c>
      <c r="G57" s="6">
        <v>193.78</v>
      </c>
      <c r="H57" s="50"/>
    </row>
    <row r="58" spans="1:9" x14ac:dyDescent="0.25">
      <c r="A58" s="48"/>
      <c r="B58" s="51"/>
      <c r="C58" s="51"/>
      <c r="D58" s="54"/>
      <c r="E58" s="54"/>
      <c r="F58" s="8" t="s">
        <v>12</v>
      </c>
      <c r="G58" s="6"/>
      <c r="H58" s="51"/>
    </row>
    <row r="59" spans="1:9" ht="15.75" customHeight="1" x14ac:dyDescent="0.25">
      <c r="A59" s="46" t="s">
        <v>127</v>
      </c>
      <c r="B59" s="49" t="s">
        <v>128</v>
      </c>
      <c r="C59" s="49" t="s">
        <v>74</v>
      </c>
      <c r="D59" s="52">
        <v>43831</v>
      </c>
      <c r="E59" s="52">
        <v>44196</v>
      </c>
      <c r="F59" s="28" t="s">
        <v>3</v>
      </c>
      <c r="G59" s="6">
        <f>SUM(G60:G64)</f>
        <v>0</v>
      </c>
      <c r="H59" s="49" t="s">
        <v>129</v>
      </c>
      <c r="I59" s="23" t="s">
        <v>100</v>
      </c>
    </row>
    <row r="60" spans="1:9" x14ac:dyDescent="0.25">
      <c r="A60" s="47"/>
      <c r="B60" s="50"/>
      <c r="C60" s="50"/>
      <c r="D60" s="53"/>
      <c r="E60" s="53"/>
      <c r="F60" s="28" t="s">
        <v>9</v>
      </c>
      <c r="G60" s="6"/>
      <c r="H60" s="50"/>
    </row>
    <row r="61" spans="1:9" x14ac:dyDescent="0.25">
      <c r="A61" s="47"/>
      <c r="B61" s="50"/>
      <c r="C61" s="50"/>
      <c r="D61" s="53"/>
      <c r="E61" s="53"/>
      <c r="F61" s="28" t="s">
        <v>10</v>
      </c>
      <c r="G61" s="6"/>
      <c r="H61" s="50"/>
    </row>
    <row r="62" spans="1:9" ht="30" customHeight="1" x14ac:dyDescent="0.25">
      <c r="A62" s="47"/>
      <c r="B62" s="50"/>
      <c r="C62" s="50"/>
      <c r="D62" s="53"/>
      <c r="E62" s="53"/>
      <c r="F62" s="28" t="s">
        <v>8</v>
      </c>
      <c r="G62" s="6"/>
      <c r="H62" s="50"/>
    </row>
    <row r="63" spans="1:9" x14ac:dyDescent="0.25">
      <c r="A63" s="47"/>
      <c r="B63" s="50"/>
      <c r="C63" s="50"/>
      <c r="D63" s="53"/>
      <c r="E63" s="53"/>
      <c r="F63" s="28" t="s">
        <v>11</v>
      </c>
      <c r="G63" s="6">
        <v>0</v>
      </c>
      <c r="H63" s="50"/>
    </row>
    <row r="64" spans="1:9" x14ac:dyDescent="0.25">
      <c r="A64" s="48"/>
      <c r="B64" s="51"/>
      <c r="C64" s="51"/>
      <c r="D64" s="54"/>
      <c r="E64" s="54"/>
      <c r="F64" s="28" t="s">
        <v>12</v>
      </c>
      <c r="G64" s="6"/>
      <c r="H64" s="51"/>
    </row>
    <row r="65" spans="1:9" ht="15.75" customHeight="1" x14ac:dyDescent="0.25">
      <c r="A65" s="46" t="s">
        <v>27</v>
      </c>
      <c r="B65" s="63" t="s">
        <v>60</v>
      </c>
      <c r="C65" s="49" t="s">
        <v>74</v>
      </c>
      <c r="D65" s="52">
        <v>43831</v>
      </c>
      <c r="E65" s="52">
        <v>44196</v>
      </c>
      <c r="F65" s="8" t="s">
        <v>3</v>
      </c>
      <c r="G65" s="6">
        <f>SUM(G66:G70)</f>
        <v>204.7</v>
      </c>
      <c r="H65" s="70" t="s">
        <v>77</v>
      </c>
      <c r="I65" s="23" t="s">
        <v>99</v>
      </c>
    </row>
    <row r="66" spans="1:9" x14ac:dyDescent="0.25">
      <c r="A66" s="47"/>
      <c r="B66" s="64"/>
      <c r="C66" s="50"/>
      <c r="D66" s="53"/>
      <c r="E66" s="53"/>
      <c r="F66" s="8" t="s">
        <v>9</v>
      </c>
      <c r="G66" s="6"/>
      <c r="H66" s="71"/>
    </row>
    <row r="67" spans="1:9" x14ac:dyDescent="0.25">
      <c r="A67" s="47"/>
      <c r="B67" s="64"/>
      <c r="C67" s="50"/>
      <c r="D67" s="53"/>
      <c r="E67" s="53"/>
      <c r="F67" s="8" t="s">
        <v>10</v>
      </c>
      <c r="G67" s="6"/>
      <c r="H67" s="71"/>
    </row>
    <row r="68" spans="1:9" ht="28.5" customHeight="1" x14ac:dyDescent="0.25">
      <c r="A68" s="47"/>
      <c r="B68" s="64"/>
      <c r="C68" s="50"/>
      <c r="D68" s="53"/>
      <c r="E68" s="53"/>
      <c r="F68" s="8" t="s">
        <v>8</v>
      </c>
      <c r="G68" s="6"/>
      <c r="H68" s="71"/>
    </row>
    <row r="69" spans="1:9" x14ac:dyDescent="0.25">
      <c r="A69" s="47"/>
      <c r="B69" s="64"/>
      <c r="C69" s="50"/>
      <c r="D69" s="53"/>
      <c r="E69" s="53"/>
      <c r="F69" s="8" t="s">
        <v>11</v>
      </c>
      <c r="G69" s="6">
        <f>G75+G81</f>
        <v>204.7</v>
      </c>
      <c r="H69" s="71"/>
    </row>
    <row r="70" spans="1:9" x14ac:dyDescent="0.25">
      <c r="A70" s="48"/>
      <c r="B70" s="65"/>
      <c r="C70" s="51"/>
      <c r="D70" s="54"/>
      <c r="E70" s="54"/>
      <c r="F70" s="8" t="s">
        <v>12</v>
      </c>
      <c r="G70" s="6"/>
      <c r="H70" s="72"/>
    </row>
    <row r="71" spans="1:9" ht="15.75" customHeight="1" x14ac:dyDescent="0.25">
      <c r="A71" s="46" t="s">
        <v>28</v>
      </c>
      <c r="B71" s="49" t="s">
        <v>78</v>
      </c>
      <c r="C71" s="49" t="s">
        <v>74</v>
      </c>
      <c r="D71" s="52">
        <v>43831</v>
      </c>
      <c r="E71" s="52">
        <v>44196</v>
      </c>
      <c r="F71" s="8" t="s">
        <v>3</v>
      </c>
      <c r="G71" s="6">
        <f>SUM(G72:G76)</f>
        <v>0</v>
      </c>
      <c r="H71" s="49" t="s">
        <v>79</v>
      </c>
      <c r="I71" s="23" t="s">
        <v>107</v>
      </c>
    </row>
    <row r="72" spans="1:9" x14ac:dyDescent="0.25">
      <c r="A72" s="47"/>
      <c r="B72" s="50"/>
      <c r="C72" s="50"/>
      <c r="D72" s="53"/>
      <c r="E72" s="53"/>
      <c r="F72" s="8" t="s">
        <v>9</v>
      </c>
      <c r="G72" s="6"/>
      <c r="H72" s="50"/>
    </row>
    <row r="73" spans="1:9" ht="25.5" customHeight="1" x14ac:dyDescent="0.25">
      <c r="A73" s="47"/>
      <c r="B73" s="50"/>
      <c r="C73" s="50"/>
      <c r="D73" s="53"/>
      <c r="E73" s="53"/>
      <c r="F73" s="8" t="s">
        <v>10</v>
      </c>
      <c r="G73" s="6"/>
      <c r="H73" s="50"/>
    </row>
    <row r="74" spans="1:9" ht="32.25" customHeight="1" x14ac:dyDescent="0.25">
      <c r="A74" s="47"/>
      <c r="B74" s="50"/>
      <c r="C74" s="50"/>
      <c r="D74" s="53"/>
      <c r="E74" s="53"/>
      <c r="F74" s="8" t="s">
        <v>8</v>
      </c>
      <c r="G74" s="6"/>
      <c r="H74" s="50"/>
    </row>
    <row r="75" spans="1:9" x14ac:dyDescent="0.25">
      <c r="A75" s="47"/>
      <c r="B75" s="50"/>
      <c r="C75" s="50"/>
      <c r="D75" s="53"/>
      <c r="E75" s="53"/>
      <c r="F75" s="8" t="s">
        <v>11</v>
      </c>
      <c r="G75" s="6">
        <v>0</v>
      </c>
      <c r="H75" s="50"/>
    </row>
    <row r="76" spans="1:9" x14ac:dyDescent="0.25">
      <c r="A76" s="48"/>
      <c r="B76" s="51"/>
      <c r="C76" s="51"/>
      <c r="D76" s="54"/>
      <c r="E76" s="54"/>
      <c r="F76" s="8" t="s">
        <v>12</v>
      </c>
      <c r="G76" s="6"/>
      <c r="H76" s="51"/>
    </row>
    <row r="77" spans="1:9" ht="15.75" customHeight="1" x14ac:dyDescent="0.25">
      <c r="A77" s="46" t="s">
        <v>29</v>
      </c>
      <c r="B77" s="49" t="s">
        <v>30</v>
      </c>
      <c r="C77" s="49" t="s">
        <v>74</v>
      </c>
      <c r="D77" s="52">
        <v>43831</v>
      </c>
      <c r="E77" s="52">
        <v>44196</v>
      </c>
      <c r="F77" s="8" t="s">
        <v>3</v>
      </c>
      <c r="G77" s="6">
        <f>SUM(G78:G82)</f>
        <v>204.7</v>
      </c>
      <c r="H77" s="49" t="s">
        <v>154</v>
      </c>
    </row>
    <row r="78" spans="1:9" x14ac:dyDescent="0.25">
      <c r="A78" s="47"/>
      <c r="B78" s="50"/>
      <c r="C78" s="50"/>
      <c r="D78" s="53"/>
      <c r="E78" s="53"/>
      <c r="F78" s="8" t="s">
        <v>9</v>
      </c>
      <c r="G78" s="6"/>
      <c r="H78" s="50"/>
      <c r="I78" s="23" t="s">
        <v>108</v>
      </c>
    </row>
    <row r="79" spans="1:9" x14ac:dyDescent="0.25">
      <c r="A79" s="47"/>
      <c r="B79" s="50"/>
      <c r="C79" s="50"/>
      <c r="D79" s="53"/>
      <c r="E79" s="53"/>
      <c r="F79" s="8" t="s">
        <v>10</v>
      </c>
      <c r="G79" s="6"/>
      <c r="H79" s="50"/>
    </row>
    <row r="80" spans="1:9" ht="27" customHeight="1" x14ac:dyDescent="0.25">
      <c r="A80" s="47"/>
      <c r="B80" s="50"/>
      <c r="C80" s="50"/>
      <c r="D80" s="53"/>
      <c r="E80" s="53"/>
      <c r="F80" s="8" t="s">
        <v>8</v>
      </c>
      <c r="G80" s="6"/>
      <c r="H80" s="50"/>
    </row>
    <row r="81" spans="1:9" x14ac:dyDescent="0.25">
      <c r="A81" s="47"/>
      <c r="B81" s="50"/>
      <c r="C81" s="50"/>
      <c r="D81" s="53"/>
      <c r="E81" s="53"/>
      <c r="F81" s="8" t="s">
        <v>11</v>
      </c>
      <c r="G81" s="6">
        <f>231.7-27</f>
        <v>204.7</v>
      </c>
      <c r="H81" s="50"/>
    </row>
    <row r="82" spans="1:9" x14ac:dyDescent="0.25">
      <c r="A82" s="48"/>
      <c r="B82" s="51"/>
      <c r="C82" s="51"/>
      <c r="D82" s="54"/>
      <c r="E82" s="54"/>
      <c r="F82" s="8" t="s">
        <v>12</v>
      </c>
      <c r="G82" s="6"/>
      <c r="H82" s="51"/>
    </row>
    <row r="83" spans="1:9" ht="15.75" customHeight="1" x14ac:dyDescent="0.25">
      <c r="A83" s="46" t="s">
        <v>31</v>
      </c>
      <c r="B83" s="63" t="s">
        <v>69</v>
      </c>
      <c r="C83" s="49" t="s">
        <v>74</v>
      </c>
      <c r="D83" s="52">
        <v>43831</v>
      </c>
      <c r="E83" s="52">
        <v>44196</v>
      </c>
      <c r="F83" s="8" t="s">
        <v>3</v>
      </c>
      <c r="G83" s="6">
        <f>G87</f>
        <v>72.298000000000002</v>
      </c>
      <c r="H83" s="49" t="s">
        <v>139</v>
      </c>
      <c r="I83" s="23" t="s">
        <v>101</v>
      </c>
    </row>
    <row r="84" spans="1:9" x14ac:dyDescent="0.25">
      <c r="A84" s="47"/>
      <c r="B84" s="64"/>
      <c r="C84" s="50"/>
      <c r="D84" s="53"/>
      <c r="E84" s="53"/>
      <c r="F84" s="8" t="s">
        <v>9</v>
      </c>
      <c r="G84" s="6">
        <f>G90</f>
        <v>0</v>
      </c>
      <c r="H84" s="50"/>
    </row>
    <row r="85" spans="1:9" x14ac:dyDescent="0.25">
      <c r="A85" s="47"/>
      <c r="B85" s="64"/>
      <c r="C85" s="50"/>
      <c r="D85" s="53"/>
      <c r="E85" s="53"/>
      <c r="F85" s="8" t="s">
        <v>10</v>
      </c>
      <c r="G85" s="6">
        <f>G91</f>
        <v>0</v>
      </c>
      <c r="H85" s="50"/>
    </row>
    <row r="86" spans="1:9" ht="28.5" customHeight="1" x14ac:dyDescent="0.25">
      <c r="A86" s="47"/>
      <c r="B86" s="64"/>
      <c r="C86" s="50"/>
      <c r="D86" s="53"/>
      <c r="E86" s="53"/>
      <c r="F86" s="8" t="s">
        <v>8</v>
      </c>
      <c r="G86" s="6">
        <f>G92</f>
        <v>0</v>
      </c>
      <c r="H86" s="50"/>
    </row>
    <row r="87" spans="1:9" x14ac:dyDescent="0.25">
      <c r="A87" s="47"/>
      <c r="B87" s="64"/>
      <c r="C87" s="50"/>
      <c r="D87" s="53"/>
      <c r="E87" s="53"/>
      <c r="F87" s="8" t="s">
        <v>11</v>
      </c>
      <c r="G87" s="6">
        <f>G93</f>
        <v>72.298000000000002</v>
      </c>
      <c r="H87" s="50"/>
    </row>
    <row r="88" spans="1:9" ht="54.75" customHeight="1" x14ac:dyDescent="0.25">
      <c r="A88" s="48"/>
      <c r="B88" s="65"/>
      <c r="C88" s="51"/>
      <c r="D88" s="54"/>
      <c r="E88" s="54"/>
      <c r="F88" s="8" t="s">
        <v>12</v>
      </c>
      <c r="G88" s="6">
        <f>G94</f>
        <v>0</v>
      </c>
      <c r="H88" s="51"/>
    </row>
    <row r="89" spans="1:9" ht="15.75" customHeight="1" x14ac:dyDescent="0.25">
      <c r="A89" s="46" t="s">
        <v>32</v>
      </c>
      <c r="B89" s="49" t="s">
        <v>33</v>
      </c>
      <c r="C89" s="49" t="s">
        <v>74</v>
      </c>
      <c r="D89" s="52">
        <v>43831</v>
      </c>
      <c r="E89" s="52">
        <v>44196</v>
      </c>
      <c r="F89" s="8" t="s">
        <v>3</v>
      </c>
      <c r="G89" s="6">
        <f>SUM(G90:G94)</f>
        <v>72.298000000000002</v>
      </c>
      <c r="H89" s="49" t="s">
        <v>124</v>
      </c>
      <c r="I89" s="23" t="s">
        <v>101</v>
      </c>
    </row>
    <row r="90" spans="1:9" x14ac:dyDescent="0.25">
      <c r="A90" s="47"/>
      <c r="B90" s="50"/>
      <c r="C90" s="50"/>
      <c r="D90" s="53"/>
      <c r="E90" s="53"/>
      <c r="F90" s="8" t="s">
        <v>9</v>
      </c>
      <c r="G90" s="6"/>
      <c r="H90" s="50"/>
    </row>
    <row r="91" spans="1:9" x14ac:dyDescent="0.25">
      <c r="A91" s="47"/>
      <c r="B91" s="50"/>
      <c r="C91" s="50"/>
      <c r="D91" s="53"/>
      <c r="E91" s="53"/>
      <c r="F91" s="8" t="s">
        <v>10</v>
      </c>
      <c r="G91" s="6"/>
      <c r="H91" s="50"/>
    </row>
    <row r="92" spans="1:9" ht="27" customHeight="1" x14ac:dyDescent="0.25">
      <c r="A92" s="47"/>
      <c r="B92" s="50"/>
      <c r="C92" s="50"/>
      <c r="D92" s="53"/>
      <c r="E92" s="53"/>
      <c r="F92" s="8" t="s">
        <v>8</v>
      </c>
      <c r="G92" s="6"/>
      <c r="H92" s="50"/>
    </row>
    <row r="93" spans="1:9" x14ac:dyDescent="0.25">
      <c r="A93" s="47"/>
      <c r="B93" s="50"/>
      <c r="C93" s="50"/>
      <c r="D93" s="53"/>
      <c r="E93" s="53"/>
      <c r="F93" s="8" t="s">
        <v>11</v>
      </c>
      <c r="G93" s="6">
        <v>72.298000000000002</v>
      </c>
      <c r="H93" s="50"/>
    </row>
    <row r="94" spans="1:9" x14ac:dyDescent="0.25">
      <c r="A94" s="48"/>
      <c r="B94" s="51"/>
      <c r="C94" s="51"/>
      <c r="D94" s="54"/>
      <c r="E94" s="54"/>
      <c r="F94" s="8" t="s">
        <v>12</v>
      </c>
      <c r="G94" s="6"/>
      <c r="H94" s="51"/>
    </row>
    <row r="95" spans="1:9" ht="15.75" customHeight="1" x14ac:dyDescent="0.25">
      <c r="A95" s="46" t="s">
        <v>34</v>
      </c>
      <c r="B95" s="49" t="s">
        <v>35</v>
      </c>
      <c r="C95" s="49" t="s">
        <v>74</v>
      </c>
      <c r="D95" s="52">
        <v>43831</v>
      </c>
      <c r="E95" s="52">
        <v>44196</v>
      </c>
      <c r="F95" s="8" t="s">
        <v>3</v>
      </c>
      <c r="G95" s="6">
        <f>SUM(G96:G100)</f>
        <v>0</v>
      </c>
      <c r="H95" s="49" t="s">
        <v>36</v>
      </c>
    </row>
    <row r="96" spans="1:9" x14ac:dyDescent="0.25">
      <c r="A96" s="47"/>
      <c r="B96" s="50"/>
      <c r="C96" s="50"/>
      <c r="D96" s="53"/>
      <c r="E96" s="53"/>
      <c r="F96" s="8" t="s">
        <v>9</v>
      </c>
      <c r="G96" s="6"/>
      <c r="H96" s="50"/>
    </row>
    <row r="97" spans="1:9" x14ac:dyDescent="0.25">
      <c r="A97" s="47"/>
      <c r="B97" s="50"/>
      <c r="C97" s="50"/>
      <c r="D97" s="53"/>
      <c r="E97" s="53"/>
      <c r="F97" s="8" t="s">
        <v>10</v>
      </c>
      <c r="G97" s="6"/>
      <c r="H97" s="50"/>
    </row>
    <row r="98" spans="1:9" ht="30" customHeight="1" x14ac:dyDescent="0.25">
      <c r="A98" s="47"/>
      <c r="B98" s="50"/>
      <c r="C98" s="50"/>
      <c r="D98" s="53"/>
      <c r="E98" s="53"/>
      <c r="F98" s="8" t="s">
        <v>8</v>
      </c>
      <c r="G98" s="6"/>
      <c r="H98" s="50"/>
    </row>
    <row r="99" spans="1:9" x14ac:dyDescent="0.25">
      <c r="A99" s="47"/>
      <c r="B99" s="50"/>
      <c r="C99" s="50"/>
      <c r="D99" s="53"/>
      <c r="E99" s="53"/>
      <c r="F99" s="8" t="s">
        <v>11</v>
      </c>
      <c r="G99" s="6"/>
      <c r="H99" s="50"/>
    </row>
    <row r="100" spans="1:9" x14ac:dyDescent="0.25">
      <c r="A100" s="48"/>
      <c r="B100" s="51"/>
      <c r="C100" s="51"/>
      <c r="D100" s="54"/>
      <c r="E100" s="54"/>
      <c r="F100" s="8" t="s">
        <v>12</v>
      </c>
      <c r="G100" s="6"/>
      <c r="H100" s="51"/>
    </row>
    <row r="101" spans="1:9" ht="15.75" customHeight="1" x14ac:dyDescent="0.25">
      <c r="A101" s="46" t="s">
        <v>37</v>
      </c>
      <c r="B101" s="63" t="s">
        <v>61</v>
      </c>
      <c r="C101" s="49" t="s">
        <v>74</v>
      </c>
      <c r="D101" s="52">
        <v>43831</v>
      </c>
      <c r="E101" s="52">
        <v>44196</v>
      </c>
      <c r="F101" s="8" t="s">
        <v>3</v>
      </c>
      <c r="G101" s="6">
        <f>SUM(G102:G106)</f>
        <v>215.67600000000004</v>
      </c>
      <c r="H101" s="49" t="s">
        <v>140</v>
      </c>
      <c r="I101" s="23" t="s">
        <v>98</v>
      </c>
    </row>
    <row r="102" spans="1:9" x14ac:dyDescent="0.25">
      <c r="A102" s="47"/>
      <c r="B102" s="64"/>
      <c r="C102" s="50"/>
      <c r="D102" s="53"/>
      <c r="E102" s="53"/>
      <c r="F102" s="8" t="s">
        <v>9</v>
      </c>
      <c r="G102" s="6">
        <f>G114</f>
        <v>0</v>
      </c>
      <c r="H102" s="50"/>
    </row>
    <row r="103" spans="1:9" x14ac:dyDescent="0.25">
      <c r="A103" s="47"/>
      <c r="B103" s="64"/>
      <c r="C103" s="50"/>
      <c r="D103" s="53"/>
      <c r="E103" s="53"/>
      <c r="F103" s="8" t="s">
        <v>10</v>
      </c>
      <c r="G103" s="6">
        <f>G115</f>
        <v>0</v>
      </c>
      <c r="H103" s="50"/>
    </row>
    <row r="104" spans="1:9" ht="30" customHeight="1" x14ac:dyDescent="0.25">
      <c r="A104" s="47"/>
      <c r="B104" s="64"/>
      <c r="C104" s="50"/>
      <c r="D104" s="53"/>
      <c r="E104" s="53"/>
      <c r="F104" s="8" t="s">
        <v>8</v>
      </c>
      <c r="G104" s="6">
        <f>G116</f>
        <v>0</v>
      </c>
      <c r="H104" s="50"/>
    </row>
    <row r="105" spans="1:9" x14ac:dyDescent="0.25">
      <c r="A105" s="47"/>
      <c r="B105" s="64"/>
      <c r="C105" s="50"/>
      <c r="D105" s="53"/>
      <c r="E105" s="53"/>
      <c r="F105" s="8" t="s">
        <v>11</v>
      </c>
      <c r="G105" s="6">
        <f>G117+G111</f>
        <v>215.67600000000004</v>
      </c>
      <c r="H105" s="50"/>
    </row>
    <row r="106" spans="1:9" x14ac:dyDescent="0.25">
      <c r="A106" s="48"/>
      <c r="B106" s="65"/>
      <c r="C106" s="51"/>
      <c r="D106" s="54"/>
      <c r="E106" s="54"/>
      <c r="F106" s="8" t="s">
        <v>12</v>
      </c>
      <c r="G106" s="6">
        <f>G118</f>
        <v>0</v>
      </c>
      <c r="H106" s="51"/>
    </row>
    <row r="107" spans="1:9" ht="20.25" customHeight="1" x14ac:dyDescent="0.25">
      <c r="A107" s="46" t="s">
        <v>38</v>
      </c>
      <c r="B107" s="49" t="s">
        <v>39</v>
      </c>
      <c r="C107" s="49" t="s">
        <v>74</v>
      </c>
      <c r="D107" s="52">
        <v>43831</v>
      </c>
      <c r="E107" s="52">
        <v>44196</v>
      </c>
      <c r="F107" s="32" t="s">
        <v>3</v>
      </c>
      <c r="G107" s="6">
        <f>SUM(G108:G112)</f>
        <v>0</v>
      </c>
      <c r="H107" s="49" t="s">
        <v>130</v>
      </c>
    </row>
    <row r="108" spans="1:9" ht="20.25" customHeight="1" x14ac:dyDescent="0.25">
      <c r="A108" s="47"/>
      <c r="B108" s="50"/>
      <c r="C108" s="50"/>
      <c r="D108" s="53"/>
      <c r="E108" s="53"/>
      <c r="F108" s="32" t="s">
        <v>9</v>
      </c>
      <c r="G108" s="6"/>
      <c r="H108" s="50"/>
    </row>
    <row r="109" spans="1:9" ht="20.25" customHeight="1" x14ac:dyDescent="0.25">
      <c r="A109" s="47"/>
      <c r="B109" s="50"/>
      <c r="C109" s="50"/>
      <c r="D109" s="53"/>
      <c r="E109" s="53"/>
      <c r="F109" s="32" t="s">
        <v>10</v>
      </c>
      <c r="G109" s="6"/>
      <c r="H109" s="50"/>
    </row>
    <row r="110" spans="1:9" ht="27" customHeight="1" x14ac:dyDescent="0.25">
      <c r="A110" s="47"/>
      <c r="B110" s="50"/>
      <c r="C110" s="50"/>
      <c r="D110" s="53"/>
      <c r="E110" s="53"/>
      <c r="F110" s="32" t="s">
        <v>8</v>
      </c>
      <c r="G110" s="6"/>
      <c r="H110" s="50"/>
    </row>
    <row r="111" spans="1:9" ht="20.25" customHeight="1" x14ac:dyDescent="0.25">
      <c r="A111" s="47"/>
      <c r="B111" s="50"/>
      <c r="C111" s="50"/>
      <c r="D111" s="53"/>
      <c r="E111" s="53"/>
      <c r="F111" s="32" t="s">
        <v>11</v>
      </c>
      <c r="G111" s="6">
        <v>0</v>
      </c>
      <c r="H111" s="50"/>
    </row>
    <row r="112" spans="1:9" ht="36.75" customHeight="1" x14ac:dyDescent="0.25">
      <c r="A112" s="48"/>
      <c r="B112" s="51"/>
      <c r="C112" s="51"/>
      <c r="D112" s="54"/>
      <c r="E112" s="54"/>
      <c r="F112" s="32" t="s">
        <v>12</v>
      </c>
      <c r="G112" s="6"/>
      <c r="H112" s="51"/>
    </row>
    <row r="113" spans="1:9" ht="15.75" customHeight="1" x14ac:dyDescent="0.25">
      <c r="A113" s="46" t="s">
        <v>134</v>
      </c>
      <c r="B113" s="49" t="s">
        <v>133</v>
      </c>
      <c r="C113" s="49" t="s">
        <v>74</v>
      </c>
      <c r="D113" s="52">
        <v>43831</v>
      </c>
      <c r="E113" s="52">
        <v>44196</v>
      </c>
      <c r="F113" s="8" t="s">
        <v>3</v>
      </c>
      <c r="G113" s="6">
        <f>SUM(G114:G118)</f>
        <v>215.67600000000004</v>
      </c>
      <c r="H113" s="49" t="s">
        <v>135</v>
      </c>
    </row>
    <row r="114" spans="1:9" x14ac:dyDescent="0.25">
      <c r="A114" s="47"/>
      <c r="B114" s="50"/>
      <c r="C114" s="50"/>
      <c r="D114" s="53"/>
      <c r="E114" s="53"/>
      <c r="F114" s="8" t="s">
        <v>9</v>
      </c>
      <c r="G114" s="6"/>
      <c r="H114" s="50"/>
    </row>
    <row r="115" spans="1:9" x14ac:dyDescent="0.25">
      <c r="A115" s="47"/>
      <c r="B115" s="50"/>
      <c r="C115" s="50"/>
      <c r="D115" s="53"/>
      <c r="E115" s="53"/>
      <c r="F115" s="8" t="s">
        <v>10</v>
      </c>
      <c r="G115" s="6">
        <v>0</v>
      </c>
      <c r="H115" s="50"/>
    </row>
    <row r="116" spans="1:9" ht="33.75" customHeight="1" x14ac:dyDescent="0.25">
      <c r="A116" s="47"/>
      <c r="B116" s="50"/>
      <c r="C116" s="50"/>
      <c r="D116" s="53"/>
      <c r="E116" s="53"/>
      <c r="F116" s="8" t="s">
        <v>8</v>
      </c>
      <c r="G116" s="6"/>
      <c r="H116" s="50"/>
    </row>
    <row r="117" spans="1:9" x14ac:dyDescent="0.25">
      <c r="A117" s="47"/>
      <c r="B117" s="50"/>
      <c r="C117" s="50"/>
      <c r="D117" s="53"/>
      <c r="E117" s="53"/>
      <c r="F117" s="8" t="s">
        <v>11</v>
      </c>
      <c r="G117" s="6">
        <f>797.676-582</f>
        <v>215.67600000000004</v>
      </c>
      <c r="H117" s="50"/>
    </row>
    <row r="118" spans="1:9" ht="45" customHeight="1" x14ac:dyDescent="0.25">
      <c r="A118" s="48"/>
      <c r="B118" s="51"/>
      <c r="C118" s="51"/>
      <c r="D118" s="54"/>
      <c r="E118" s="54"/>
      <c r="F118" s="8" t="s">
        <v>12</v>
      </c>
      <c r="G118" s="6"/>
      <c r="H118" s="51"/>
    </row>
    <row r="119" spans="1:9" ht="15.75" customHeight="1" x14ac:dyDescent="0.25">
      <c r="A119" s="46" t="s">
        <v>40</v>
      </c>
      <c r="B119" s="63" t="s">
        <v>132</v>
      </c>
      <c r="C119" s="49" t="s">
        <v>74</v>
      </c>
      <c r="D119" s="52">
        <v>43831</v>
      </c>
      <c r="E119" s="52">
        <v>44196</v>
      </c>
      <c r="F119" s="8" t="s">
        <v>3</v>
      </c>
      <c r="G119" s="6">
        <f>SUM(G120:G124)</f>
        <v>1350.2470000000001</v>
      </c>
      <c r="H119" s="49" t="s">
        <v>141</v>
      </c>
    </row>
    <row r="120" spans="1:9" x14ac:dyDescent="0.25">
      <c r="A120" s="47"/>
      <c r="B120" s="64"/>
      <c r="C120" s="50"/>
      <c r="D120" s="53"/>
      <c r="E120" s="53"/>
      <c r="F120" s="8" t="s">
        <v>9</v>
      </c>
      <c r="G120" s="6">
        <f>G126+G138</f>
        <v>0</v>
      </c>
      <c r="H120" s="50"/>
    </row>
    <row r="121" spans="1:9" x14ac:dyDescent="0.25">
      <c r="A121" s="47"/>
      <c r="B121" s="64"/>
      <c r="C121" s="50"/>
      <c r="D121" s="53"/>
      <c r="E121" s="53"/>
      <c r="F121" s="8" t="s">
        <v>10</v>
      </c>
      <c r="G121" s="6">
        <f>G127+G139</f>
        <v>1081.2080000000001</v>
      </c>
      <c r="H121" s="50"/>
    </row>
    <row r="122" spans="1:9" ht="28.5" customHeight="1" x14ac:dyDescent="0.25">
      <c r="A122" s="47"/>
      <c r="B122" s="64"/>
      <c r="C122" s="50"/>
      <c r="D122" s="53"/>
      <c r="E122" s="53"/>
      <c r="F122" s="8" t="s">
        <v>8</v>
      </c>
      <c r="G122" s="6">
        <f>G128+G140</f>
        <v>0</v>
      </c>
      <c r="H122" s="50"/>
    </row>
    <row r="123" spans="1:9" x14ac:dyDescent="0.25">
      <c r="A123" s="47"/>
      <c r="B123" s="64"/>
      <c r="C123" s="50"/>
      <c r="D123" s="53"/>
      <c r="E123" s="53"/>
      <c r="F123" s="8" t="s">
        <v>11</v>
      </c>
      <c r="G123" s="6">
        <f>G129+G141</f>
        <v>269.03899999999999</v>
      </c>
      <c r="H123" s="50"/>
    </row>
    <row r="124" spans="1:9" x14ac:dyDescent="0.25">
      <c r="A124" s="48"/>
      <c r="B124" s="65"/>
      <c r="C124" s="51"/>
      <c r="D124" s="54"/>
      <c r="E124" s="54"/>
      <c r="F124" s="8" t="s">
        <v>12</v>
      </c>
      <c r="G124" s="6">
        <f>G130+G142</f>
        <v>0</v>
      </c>
      <c r="H124" s="51"/>
    </row>
    <row r="125" spans="1:9" ht="15.75" hidden="1" customHeight="1" x14ac:dyDescent="0.25">
      <c r="A125" s="46" t="s">
        <v>41</v>
      </c>
      <c r="B125" s="49" t="s">
        <v>43</v>
      </c>
      <c r="C125" s="49" t="s">
        <v>74</v>
      </c>
      <c r="D125" s="52">
        <v>43831</v>
      </c>
      <c r="E125" s="52">
        <v>44196</v>
      </c>
      <c r="F125" s="8" t="s">
        <v>3</v>
      </c>
      <c r="G125" s="6">
        <f>SUM(G126:G130)</f>
        <v>0</v>
      </c>
      <c r="H125" s="49" t="s">
        <v>80</v>
      </c>
      <c r="I125" s="23" t="s">
        <v>110</v>
      </c>
    </row>
    <row r="126" spans="1:9" hidden="1" x14ac:dyDescent="0.25">
      <c r="A126" s="47"/>
      <c r="B126" s="50"/>
      <c r="C126" s="50"/>
      <c r="D126" s="53"/>
      <c r="E126" s="53"/>
      <c r="F126" s="8" t="s">
        <v>9</v>
      </c>
      <c r="G126" s="6"/>
      <c r="H126" s="50"/>
      <c r="I126" s="23" t="s">
        <v>111</v>
      </c>
    </row>
    <row r="127" spans="1:9" hidden="1" x14ac:dyDescent="0.25">
      <c r="A127" s="47"/>
      <c r="B127" s="50"/>
      <c r="C127" s="50"/>
      <c r="D127" s="53"/>
      <c r="E127" s="53"/>
      <c r="F127" s="8" t="s">
        <v>10</v>
      </c>
      <c r="G127" s="6"/>
      <c r="H127" s="50"/>
    </row>
    <row r="128" spans="1:9" ht="33.75" hidden="1" customHeight="1" x14ac:dyDescent="0.25">
      <c r="A128" s="47"/>
      <c r="B128" s="50"/>
      <c r="C128" s="50"/>
      <c r="D128" s="53"/>
      <c r="E128" s="53"/>
      <c r="F128" s="8" t="s">
        <v>8</v>
      </c>
      <c r="G128" s="6"/>
      <c r="H128" s="50"/>
    </row>
    <row r="129" spans="1:9" hidden="1" x14ac:dyDescent="0.25">
      <c r="A129" s="47"/>
      <c r="B129" s="50"/>
      <c r="C129" s="50"/>
      <c r="D129" s="53"/>
      <c r="E129" s="53"/>
      <c r="F129" s="8" t="s">
        <v>11</v>
      </c>
      <c r="G129" s="6">
        <v>0</v>
      </c>
      <c r="H129" s="50"/>
    </row>
    <row r="130" spans="1:9" ht="16.5" hidden="1" customHeight="1" x14ac:dyDescent="0.25">
      <c r="A130" s="48"/>
      <c r="B130" s="51"/>
      <c r="C130" s="51"/>
      <c r="D130" s="54"/>
      <c r="E130" s="54"/>
      <c r="F130" s="8" t="s">
        <v>12</v>
      </c>
      <c r="G130" s="6"/>
      <c r="H130" s="51"/>
    </row>
    <row r="131" spans="1:9" ht="15.75" hidden="1" customHeight="1" x14ac:dyDescent="0.25">
      <c r="A131" s="46" t="s">
        <v>42</v>
      </c>
      <c r="B131" s="49" t="s">
        <v>44</v>
      </c>
      <c r="C131" s="49" t="s">
        <v>74</v>
      </c>
      <c r="D131" s="52">
        <v>42736</v>
      </c>
      <c r="E131" s="52">
        <v>43100</v>
      </c>
      <c r="F131" s="9" t="s">
        <v>3</v>
      </c>
      <c r="G131" s="6">
        <f>SUM(G132:G136)</f>
        <v>11.8</v>
      </c>
      <c r="H131" s="49" t="s">
        <v>46</v>
      </c>
    </row>
    <row r="132" spans="1:9" ht="20.25" hidden="1" customHeight="1" x14ac:dyDescent="0.25">
      <c r="A132" s="47"/>
      <c r="B132" s="50"/>
      <c r="C132" s="50"/>
      <c r="D132" s="53"/>
      <c r="E132" s="53"/>
      <c r="F132" s="9" t="s">
        <v>9</v>
      </c>
      <c r="G132" s="10"/>
      <c r="H132" s="50"/>
    </row>
    <row r="133" spans="1:9" ht="20.25" hidden="1" customHeight="1" x14ac:dyDescent="0.25">
      <c r="A133" s="47"/>
      <c r="B133" s="50"/>
      <c r="C133" s="50"/>
      <c r="D133" s="53"/>
      <c r="E133" s="53"/>
      <c r="F133" s="9" t="s">
        <v>10</v>
      </c>
      <c r="G133" s="10"/>
      <c r="H133" s="50"/>
    </row>
    <row r="134" spans="1:9" ht="20.25" hidden="1" customHeight="1" x14ac:dyDescent="0.25">
      <c r="A134" s="47"/>
      <c r="B134" s="50"/>
      <c r="C134" s="50"/>
      <c r="D134" s="53"/>
      <c r="E134" s="53"/>
      <c r="F134" s="9" t="s">
        <v>8</v>
      </c>
      <c r="G134" s="10"/>
      <c r="H134" s="50"/>
    </row>
    <row r="135" spans="1:9" ht="20.25" hidden="1" customHeight="1" x14ac:dyDescent="0.25">
      <c r="A135" s="47"/>
      <c r="B135" s="50"/>
      <c r="C135" s="50"/>
      <c r="D135" s="53"/>
      <c r="E135" s="53"/>
      <c r="F135" s="9" t="s">
        <v>11</v>
      </c>
      <c r="G135" s="10">
        <v>11.8</v>
      </c>
      <c r="H135" s="50"/>
    </row>
    <row r="136" spans="1:9" ht="20.25" hidden="1" customHeight="1" x14ac:dyDescent="0.25">
      <c r="A136" s="48"/>
      <c r="B136" s="51"/>
      <c r="C136" s="51"/>
      <c r="D136" s="54"/>
      <c r="E136" s="54"/>
      <c r="F136" s="9" t="s">
        <v>12</v>
      </c>
      <c r="G136" s="10"/>
      <c r="H136" s="51"/>
    </row>
    <row r="137" spans="1:9" ht="15.75" customHeight="1" x14ac:dyDescent="0.25">
      <c r="A137" s="46" t="s">
        <v>41</v>
      </c>
      <c r="B137" s="49" t="s">
        <v>45</v>
      </c>
      <c r="C137" s="49" t="s">
        <v>74</v>
      </c>
      <c r="D137" s="52">
        <v>43831</v>
      </c>
      <c r="E137" s="52">
        <v>44196</v>
      </c>
      <c r="F137" s="9" t="s">
        <v>3</v>
      </c>
      <c r="G137" s="6">
        <f>SUM(G138:G142)</f>
        <v>1350.2470000000001</v>
      </c>
      <c r="H137" s="49" t="s">
        <v>142</v>
      </c>
      <c r="I137" s="23" t="s">
        <v>109</v>
      </c>
    </row>
    <row r="138" spans="1:9" x14ac:dyDescent="0.25">
      <c r="A138" s="47"/>
      <c r="B138" s="50"/>
      <c r="C138" s="50"/>
      <c r="D138" s="53"/>
      <c r="E138" s="53"/>
      <c r="F138" s="9" t="s">
        <v>9</v>
      </c>
      <c r="G138" s="10"/>
      <c r="H138" s="50"/>
      <c r="I138" s="23" t="s">
        <v>112</v>
      </c>
    </row>
    <row r="139" spans="1:9" x14ac:dyDescent="0.25">
      <c r="A139" s="47"/>
      <c r="B139" s="50"/>
      <c r="C139" s="50"/>
      <c r="D139" s="53"/>
      <c r="E139" s="53"/>
      <c r="F139" s="9" t="s">
        <v>10</v>
      </c>
      <c r="G139" s="10">
        <v>1081.2080000000001</v>
      </c>
      <c r="H139" s="50"/>
    </row>
    <row r="140" spans="1:9" ht="27" customHeight="1" x14ac:dyDescent="0.25">
      <c r="A140" s="47"/>
      <c r="B140" s="50"/>
      <c r="C140" s="50"/>
      <c r="D140" s="53"/>
      <c r="E140" s="53"/>
      <c r="F140" s="9" t="s">
        <v>8</v>
      </c>
      <c r="G140" s="10"/>
      <c r="H140" s="50"/>
    </row>
    <row r="141" spans="1:9" x14ac:dyDescent="0.25">
      <c r="A141" s="47"/>
      <c r="B141" s="50"/>
      <c r="C141" s="50"/>
      <c r="D141" s="53"/>
      <c r="E141" s="53"/>
      <c r="F141" s="9" t="s">
        <v>11</v>
      </c>
      <c r="G141" s="10">
        <f>333.243-34.204-30</f>
        <v>269.03899999999999</v>
      </c>
      <c r="H141" s="50"/>
    </row>
    <row r="142" spans="1:9" x14ac:dyDescent="0.25">
      <c r="A142" s="48"/>
      <c r="B142" s="51"/>
      <c r="C142" s="51"/>
      <c r="D142" s="54"/>
      <c r="E142" s="54"/>
      <c r="F142" s="9" t="s">
        <v>12</v>
      </c>
      <c r="G142" s="10"/>
      <c r="H142" s="51"/>
    </row>
    <row r="143" spans="1:9" hidden="1" x14ac:dyDescent="0.25">
      <c r="A143" s="46" t="s">
        <v>47</v>
      </c>
      <c r="B143" s="63" t="s">
        <v>62</v>
      </c>
      <c r="C143" s="49"/>
      <c r="D143" s="52"/>
      <c r="E143" s="52"/>
      <c r="F143" s="9" t="s">
        <v>3</v>
      </c>
      <c r="G143" s="6">
        <f>SUM(G144:G148)</f>
        <v>0</v>
      </c>
      <c r="H143" s="49" t="s">
        <v>84</v>
      </c>
    </row>
    <row r="144" spans="1:9" hidden="1" x14ac:dyDescent="0.25">
      <c r="A144" s="47"/>
      <c r="B144" s="64"/>
      <c r="C144" s="50"/>
      <c r="D144" s="53"/>
      <c r="E144" s="53"/>
      <c r="F144" s="9" t="s">
        <v>9</v>
      </c>
      <c r="G144" s="10">
        <f>G150+G156+G167</f>
        <v>0</v>
      </c>
      <c r="H144" s="50"/>
    </row>
    <row r="145" spans="1:8" hidden="1" x14ac:dyDescent="0.25">
      <c r="A145" s="47"/>
      <c r="B145" s="64"/>
      <c r="C145" s="50"/>
      <c r="D145" s="53"/>
      <c r="E145" s="53"/>
      <c r="F145" s="9" t="s">
        <v>10</v>
      </c>
      <c r="G145" s="10">
        <f>G151+G157+G168</f>
        <v>0</v>
      </c>
      <c r="H145" s="50"/>
    </row>
    <row r="146" spans="1:8" ht="30.75" hidden="1" customHeight="1" x14ac:dyDescent="0.25">
      <c r="A146" s="47"/>
      <c r="B146" s="64"/>
      <c r="C146" s="50"/>
      <c r="D146" s="53"/>
      <c r="E146" s="53"/>
      <c r="F146" s="9" t="s">
        <v>8</v>
      </c>
      <c r="G146" s="10">
        <f>G152+G158+G169</f>
        <v>0</v>
      </c>
      <c r="H146" s="50"/>
    </row>
    <row r="147" spans="1:8" hidden="1" x14ac:dyDescent="0.25">
      <c r="A147" s="47"/>
      <c r="B147" s="64"/>
      <c r="C147" s="50"/>
      <c r="D147" s="53"/>
      <c r="E147" s="53"/>
      <c r="F147" s="9" t="s">
        <v>11</v>
      </c>
      <c r="G147" s="10">
        <f>G153</f>
        <v>0</v>
      </c>
      <c r="H147" s="50"/>
    </row>
    <row r="148" spans="1:8" hidden="1" x14ac:dyDescent="0.25">
      <c r="A148" s="48"/>
      <c r="B148" s="65"/>
      <c r="C148" s="51"/>
      <c r="D148" s="54"/>
      <c r="E148" s="54"/>
      <c r="F148" s="9" t="s">
        <v>12</v>
      </c>
      <c r="G148" s="10">
        <f>G154+G160+G171</f>
        <v>0</v>
      </c>
      <c r="H148" s="51"/>
    </row>
    <row r="149" spans="1:8" ht="15.75" hidden="1" customHeight="1" x14ac:dyDescent="0.25">
      <c r="A149" s="46" t="s">
        <v>48</v>
      </c>
      <c r="B149" s="49" t="s">
        <v>50</v>
      </c>
      <c r="C149" s="49" t="s">
        <v>74</v>
      </c>
      <c r="D149" s="52">
        <v>43831</v>
      </c>
      <c r="E149" s="52">
        <v>44196</v>
      </c>
      <c r="F149" s="9" t="s">
        <v>3</v>
      </c>
      <c r="G149" s="6">
        <f>SUM(G150:G154)</f>
        <v>0</v>
      </c>
      <c r="H149" s="49" t="s">
        <v>51</v>
      </c>
    </row>
    <row r="150" spans="1:8" hidden="1" x14ac:dyDescent="0.25">
      <c r="A150" s="47"/>
      <c r="B150" s="50"/>
      <c r="C150" s="50"/>
      <c r="D150" s="53"/>
      <c r="E150" s="53"/>
      <c r="F150" s="9" t="s">
        <v>9</v>
      </c>
      <c r="G150" s="10"/>
      <c r="H150" s="50"/>
    </row>
    <row r="151" spans="1:8" hidden="1" x14ac:dyDescent="0.25">
      <c r="A151" s="47"/>
      <c r="B151" s="50"/>
      <c r="C151" s="50"/>
      <c r="D151" s="53"/>
      <c r="E151" s="53"/>
      <c r="F151" s="9" t="s">
        <v>10</v>
      </c>
      <c r="G151" s="10">
        <v>0</v>
      </c>
      <c r="H151" s="50"/>
    </row>
    <row r="152" spans="1:8" ht="31.5" hidden="1" customHeight="1" x14ac:dyDescent="0.25">
      <c r="A152" s="47"/>
      <c r="B152" s="50"/>
      <c r="C152" s="50"/>
      <c r="D152" s="53"/>
      <c r="E152" s="53"/>
      <c r="F152" s="9" t="s">
        <v>8</v>
      </c>
      <c r="G152" s="10"/>
      <c r="H152" s="50"/>
    </row>
    <row r="153" spans="1:8" hidden="1" x14ac:dyDescent="0.25">
      <c r="A153" s="47"/>
      <c r="B153" s="50"/>
      <c r="C153" s="50"/>
      <c r="D153" s="53"/>
      <c r="E153" s="53"/>
      <c r="F153" s="9" t="s">
        <v>11</v>
      </c>
      <c r="G153" s="10">
        <v>0</v>
      </c>
      <c r="H153" s="50"/>
    </row>
    <row r="154" spans="1:8" ht="35.25" hidden="1" customHeight="1" x14ac:dyDescent="0.25">
      <c r="A154" s="48"/>
      <c r="B154" s="51"/>
      <c r="C154" s="51"/>
      <c r="D154" s="54"/>
      <c r="E154" s="54"/>
      <c r="F154" s="9" t="s">
        <v>12</v>
      </c>
      <c r="G154" s="10"/>
      <c r="H154" s="51"/>
    </row>
    <row r="155" spans="1:8" ht="29.25" hidden="1" customHeight="1" x14ac:dyDescent="0.25">
      <c r="A155" s="16" t="s">
        <v>73</v>
      </c>
      <c r="B155" s="13" t="s">
        <v>81</v>
      </c>
      <c r="C155" s="49" t="s">
        <v>74</v>
      </c>
      <c r="D155" s="52">
        <v>43831</v>
      </c>
      <c r="E155" s="52">
        <v>44196</v>
      </c>
      <c r="F155" s="12" t="s">
        <v>3</v>
      </c>
      <c r="G155" s="6">
        <f>G156+G157+G158+G159+G160</f>
        <v>0</v>
      </c>
      <c r="H155" s="49" t="s">
        <v>85</v>
      </c>
    </row>
    <row r="156" spans="1:8" ht="22.5" hidden="1" customHeight="1" x14ac:dyDescent="0.25">
      <c r="A156" s="17"/>
      <c r="B156" s="14"/>
      <c r="C156" s="50"/>
      <c r="D156" s="53"/>
      <c r="E156" s="53"/>
      <c r="F156" s="12" t="s">
        <v>9</v>
      </c>
      <c r="G156" s="10"/>
      <c r="H156" s="50"/>
    </row>
    <row r="157" spans="1:8" ht="14.25" hidden="1" customHeight="1" x14ac:dyDescent="0.25">
      <c r="A157" s="17"/>
      <c r="B157" s="14"/>
      <c r="C157" s="50"/>
      <c r="D157" s="53"/>
      <c r="E157" s="53"/>
      <c r="F157" s="12" t="s">
        <v>10</v>
      </c>
      <c r="G157" s="10"/>
      <c r="H157" s="50"/>
    </row>
    <row r="158" spans="1:8" ht="27" hidden="1" customHeight="1" x14ac:dyDescent="0.25">
      <c r="A158" s="17"/>
      <c r="B158" s="14"/>
      <c r="C158" s="50"/>
      <c r="D158" s="53"/>
      <c r="E158" s="53"/>
      <c r="F158" s="12" t="s">
        <v>8</v>
      </c>
      <c r="G158" s="10"/>
      <c r="H158" s="50"/>
    </row>
    <row r="159" spans="1:8" ht="15.75" hidden="1" customHeight="1" x14ac:dyDescent="0.25">
      <c r="A159" s="17"/>
      <c r="B159" s="14"/>
      <c r="C159" s="50"/>
      <c r="D159" s="53"/>
      <c r="E159" s="53"/>
      <c r="F159" s="12" t="s">
        <v>11</v>
      </c>
      <c r="G159" s="10">
        <v>0</v>
      </c>
      <c r="H159" s="50"/>
    </row>
    <row r="160" spans="1:8" ht="16.5" hidden="1" customHeight="1" x14ac:dyDescent="0.25">
      <c r="A160" s="17"/>
      <c r="B160" s="14"/>
      <c r="C160" s="50"/>
      <c r="D160" s="53"/>
      <c r="E160" s="53"/>
      <c r="F160" s="12" t="s">
        <v>12</v>
      </c>
      <c r="G160" s="10"/>
      <c r="H160" s="50"/>
    </row>
    <row r="161" spans="1:9" ht="60" hidden="1" customHeight="1" x14ac:dyDescent="0.25">
      <c r="A161" s="17"/>
      <c r="B161" s="14"/>
      <c r="C161" s="50"/>
      <c r="D161" s="53"/>
      <c r="E161" s="53"/>
      <c r="F161" s="11" t="s">
        <v>9</v>
      </c>
      <c r="G161" s="10"/>
      <c r="H161" s="50"/>
    </row>
    <row r="162" spans="1:9" ht="60" hidden="1" customHeight="1" x14ac:dyDescent="0.25">
      <c r="A162" s="17"/>
      <c r="B162" s="14"/>
      <c r="C162" s="50"/>
      <c r="D162" s="53"/>
      <c r="E162" s="53"/>
      <c r="F162" s="11" t="s">
        <v>10</v>
      </c>
      <c r="G162" s="10"/>
      <c r="H162" s="50"/>
    </row>
    <row r="163" spans="1:9" ht="60" hidden="1" customHeight="1" x14ac:dyDescent="0.25">
      <c r="A163" s="17"/>
      <c r="B163" s="14"/>
      <c r="C163" s="50"/>
      <c r="D163" s="53"/>
      <c r="E163" s="53"/>
      <c r="F163" s="11" t="s">
        <v>8</v>
      </c>
      <c r="G163" s="10">
        <v>1409.95</v>
      </c>
      <c r="H163" s="50"/>
    </row>
    <row r="164" spans="1:9" ht="60" hidden="1" customHeight="1" x14ac:dyDescent="0.25">
      <c r="A164" s="18"/>
      <c r="B164" s="15"/>
      <c r="C164" s="51"/>
      <c r="D164" s="53"/>
      <c r="E164" s="53"/>
      <c r="F164" s="11" t="s">
        <v>11</v>
      </c>
      <c r="G164" s="10"/>
      <c r="H164" s="51"/>
    </row>
    <row r="165" spans="1:9" ht="30" hidden="1" customHeight="1" x14ac:dyDescent="0.25">
      <c r="A165" s="18"/>
      <c r="B165" s="15"/>
      <c r="C165" s="15"/>
      <c r="D165" s="54"/>
      <c r="E165" s="54"/>
      <c r="F165" s="19"/>
      <c r="G165" s="10"/>
      <c r="H165" s="31"/>
    </row>
    <row r="166" spans="1:9" ht="24.75" hidden="1" customHeight="1" x14ac:dyDescent="0.25">
      <c r="A166" s="46" t="s">
        <v>86</v>
      </c>
      <c r="B166" s="49" t="s">
        <v>25</v>
      </c>
      <c r="C166" s="49" t="s">
        <v>74</v>
      </c>
      <c r="D166" s="58">
        <v>43831</v>
      </c>
      <c r="E166" s="93">
        <v>44196</v>
      </c>
      <c r="F166" s="19" t="s">
        <v>3</v>
      </c>
      <c r="G166" s="10">
        <f>G170</f>
        <v>0</v>
      </c>
      <c r="H166" s="29" t="s">
        <v>87</v>
      </c>
      <c r="I166" s="23" t="s">
        <v>102</v>
      </c>
    </row>
    <row r="167" spans="1:9" ht="15" hidden="1" customHeight="1" x14ac:dyDescent="0.25">
      <c r="A167" s="89"/>
      <c r="B167" s="50"/>
      <c r="C167" s="91"/>
      <c r="D167" s="58"/>
      <c r="E167" s="93"/>
      <c r="F167" s="19" t="s">
        <v>9</v>
      </c>
      <c r="G167" s="10"/>
      <c r="H167" s="14"/>
      <c r="I167" s="23" t="s">
        <v>114</v>
      </c>
    </row>
    <row r="168" spans="1:9" ht="16.5" hidden="1" customHeight="1" x14ac:dyDescent="0.25">
      <c r="A168" s="89"/>
      <c r="B168" s="50"/>
      <c r="C168" s="91"/>
      <c r="D168" s="58"/>
      <c r="E168" s="93"/>
      <c r="F168" s="19" t="s">
        <v>10</v>
      </c>
      <c r="G168" s="10"/>
      <c r="H168" s="14"/>
    </row>
    <row r="169" spans="1:9" ht="28.5" hidden="1" customHeight="1" x14ac:dyDescent="0.25">
      <c r="A169" s="89"/>
      <c r="B169" s="50"/>
      <c r="C169" s="91"/>
      <c r="D169" s="58"/>
      <c r="E169" s="93"/>
      <c r="F169" s="19" t="s">
        <v>8</v>
      </c>
      <c r="G169" s="10"/>
      <c r="H169" s="14"/>
    </row>
    <row r="170" spans="1:9" ht="15.75" hidden="1" customHeight="1" x14ac:dyDescent="0.25">
      <c r="A170" s="89"/>
      <c r="B170" s="50"/>
      <c r="C170" s="91"/>
      <c r="D170" s="58"/>
      <c r="E170" s="93"/>
      <c r="F170" s="19" t="s">
        <v>11</v>
      </c>
      <c r="G170" s="10">
        <v>0</v>
      </c>
      <c r="H170" s="14"/>
    </row>
    <row r="171" spans="1:9" ht="17.25" hidden="1" customHeight="1" x14ac:dyDescent="0.25">
      <c r="A171" s="90"/>
      <c r="B171" s="51"/>
      <c r="C171" s="92"/>
      <c r="D171" s="58"/>
      <c r="E171" s="93"/>
      <c r="F171" s="19" t="s">
        <v>12</v>
      </c>
      <c r="G171" s="10"/>
      <c r="H171" s="30"/>
    </row>
    <row r="172" spans="1:9" ht="15.75" hidden="1" customHeight="1" x14ac:dyDescent="0.25">
      <c r="A172" s="55" t="s">
        <v>47</v>
      </c>
      <c r="B172" s="56" t="s">
        <v>64</v>
      </c>
      <c r="C172" s="57"/>
      <c r="D172" s="58"/>
      <c r="E172" s="58"/>
      <c r="F172" s="11" t="s">
        <v>12</v>
      </c>
      <c r="G172" s="6">
        <f>SUM(G173:G178)</f>
        <v>50</v>
      </c>
      <c r="H172" s="49" t="s">
        <v>143</v>
      </c>
    </row>
    <row r="173" spans="1:9" ht="18.75" customHeight="1" x14ac:dyDescent="0.25">
      <c r="A173" s="55"/>
      <c r="B173" s="56"/>
      <c r="C173" s="57"/>
      <c r="D173" s="58"/>
      <c r="E173" s="58"/>
      <c r="F173" s="12" t="s">
        <v>3</v>
      </c>
      <c r="G173" s="10">
        <f>SUM(G174:G178)</f>
        <v>25</v>
      </c>
      <c r="H173" s="50"/>
    </row>
    <row r="174" spans="1:9" ht="17.25" customHeight="1" x14ac:dyDescent="0.25">
      <c r="A174" s="55"/>
      <c r="B174" s="56"/>
      <c r="C174" s="57"/>
      <c r="D174" s="58"/>
      <c r="E174" s="58"/>
      <c r="F174" s="12" t="s">
        <v>9</v>
      </c>
      <c r="G174" s="10">
        <f>G180</f>
        <v>0</v>
      </c>
      <c r="H174" s="50"/>
    </row>
    <row r="175" spans="1:9" ht="17.25" customHeight="1" x14ac:dyDescent="0.25">
      <c r="A175" s="55"/>
      <c r="B175" s="56"/>
      <c r="C175" s="57"/>
      <c r="D175" s="58"/>
      <c r="E175" s="58"/>
      <c r="F175" s="12" t="s">
        <v>10</v>
      </c>
      <c r="G175" s="10">
        <f>G181</f>
        <v>0</v>
      </c>
      <c r="H175" s="50"/>
    </row>
    <row r="176" spans="1:9" ht="27" customHeight="1" x14ac:dyDescent="0.25">
      <c r="A176" s="55"/>
      <c r="B176" s="56"/>
      <c r="C176" s="57"/>
      <c r="D176" s="58"/>
      <c r="E176" s="58"/>
      <c r="F176" s="12" t="s">
        <v>8</v>
      </c>
      <c r="G176" s="10">
        <f>G182</f>
        <v>0</v>
      </c>
      <c r="H176" s="50"/>
    </row>
    <row r="177" spans="1:9" ht="15.75" customHeight="1" x14ac:dyDescent="0.25">
      <c r="A177" s="55"/>
      <c r="B177" s="56"/>
      <c r="C177" s="57"/>
      <c r="D177" s="58"/>
      <c r="E177" s="58"/>
      <c r="F177" s="12" t="s">
        <v>11</v>
      </c>
      <c r="G177" s="10">
        <f>G183</f>
        <v>25</v>
      </c>
      <c r="H177" s="50"/>
    </row>
    <row r="178" spans="1:9" ht="15.75" customHeight="1" x14ac:dyDescent="0.25">
      <c r="A178" s="55"/>
      <c r="B178" s="56"/>
      <c r="C178" s="57"/>
      <c r="D178" s="58"/>
      <c r="E178" s="58"/>
      <c r="F178" s="12" t="s">
        <v>12</v>
      </c>
      <c r="G178" s="10">
        <f>G184</f>
        <v>0</v>
      </c>
      <c r="H178" s="51"/>
    </row>
    <row r="179" spans="1:9" ht="24" customHeight="1" x14ac:dyDescent="0.25">
      <c r="A179" s="46" t="s">
        <v>48</v>
      </c>
      <c r="B179" s="49" t="s">
        <v>67</v>
      </c>
      <c r="C179" s="49" t="s">
        <v>74</v>
      </c>
      <c r="D179" s="52">
        <v>43831</v>
      </c>
      <c r="E179" s="52">
        <v>44196</v>
      </c>
      <c r="F179" s="12" t="s">
        <v>3</v>
      </c>
      <c r="G179" s="6">
        <f>SUM(G180:G184)</f>
        <v>25</v>
      </c>
      <c r="H179" s="49" t="s">
        <v>66</v>
      </c>
      <c r="I179" s="23" t="s">
        <v>103</v>
      </c>
    </row>
    <row r="180" spans="1:9" ht="18" customHeight="1" x14ac:dyDescent="0.25">
      <c r="A180" s="47"/>
      <c r="B180" s="50"/>
      <c r="C180" s="50"/>
      <c r="D180" s="53"/>
      <c r="E180" s="53"/>
      <c r="F180" s="12" t="s">
        <v>9</v>
      </c>
      <c r="G180" s="10"/>
      <c r="H180" s="50"/>
      <c r="I180" s="23" t="s">
        <v>113</v>
      </c>
    </row>
    <row r="181" spans="1:9" ht="18" customHeight="1" x14ac:dyDescent="0.25">
      <c r="A181" s="47"/>
      <c r="B181" s="50"/>
      <c r="C181" s="50"/>
      <c r="D181" s="53"/>
      <c r="E181" s="53"/>
      <c r="F181" s="12" t="s">
        <v>10</v>
      </c>
      <c r="G181" s="10"/>
      <c r="H181" s="50"/>
    </row>
    <row r="182" spans="1:9" ht="33.75" customHeight="1" x14ac:dyDescent="0.25">
      <c r="A182" s="47"/>
      <c r="B182" s="50"/>
      <c r="C182" s="50"/>
      <c r="D182" s="53"/>
      <c r="E182" s="53"/>
      <c r="F182" s="12" t="s">
        <v>8</v>
      </c>
      <c r="G182" s="10"/>
      <c r="H182" s="50"/>
    </row>
    <row r="183" spans="1:9" ht="23.25" customHeight="1" x14ac:dyDescent="0.25">
      <c r="A183" s="47"/>
      <c r="B183" s="50"/>
      <c r="C183" s="50"/>
      <c r="D183" s="53"/>
      <c r="E183" s="53"/>
      <c r="F183" s="12" t="s">
        <v>11</v>
      </c>
      <c r="G183" s="10">
        <v>25</v>
      </c>
      <c r="H183" s="50"/>
    </row>
    <row r="184" spans="1:9" ht="22.5" customHeight="1" x14ac:dyDescent="0.25">
      <c r="A184" s="48"/>
      <c r="B184" s="51"/>
      <c r="C184" s="51"/>
      <c r="D184" s="54"/>
      <c r="E184" s="54"/>
      <c r="F184" s="12" t="s">
        <v>12</v>
      </c>
      <c r="G184" s="10"/>
      <c r="H184" s="51"/>
    </row>
    <row r="185" spans="1:9" ht="15.75" customHeight="1" x14ac:dyDescent="0.25">
      <c r="A185" s="46" t="s">
        <v>52</v>
      </c>
      <c r="B185" s="63" t="s">
        <v>55</v>
      </c>
      <c r="C185" s="49" t="s">
        <v>74</v>
      </c>
      <c r="D185" s="52">
        <v>43831</v>
      </c>
      <c r="E185" s="52">
        <v>44196</v>
      </c>
      <c r="F185" s="12" t="s">
        <v>3</v>
      </c>
      <c r="G185" s="6">
        <f>SUM(G186:G190)</f>
        <v>692.88</v>
      </c>
      <c r="H185" s="49" t="s">
        <v>144</v>
      </c>
    </row>
    <row r="186" spans="1:9" x14ac:dyDescent="0.25">
      <c r="A186" s="47"/>
      <c r="B186" s="64"/>
      <c r="C186" s="50"/>
      <c r="D186" s="53"/>
      <c r="E186" s="53"/>
      <c r="F186" s="12" t="s">
        <v>9</v>
      </c>
      <c r="G186" s="10">
        <f>G192+G198+G204</f>
        <v>0</v>
      </c>
      <c r="H186" s="50"/>
    </row>
    <row r="187" spans="1:9" x14ac:dyDescent="0.25">
      <c r="A187" s="47"/>
      <c r="B187" s="64"/>
      <c r="C187" s="50"/>
      <c r="D187" s="53"/>
      <c r="E187" s="53"/>
      <c r="F187" s="12" t="s">
        <v>10</v>
      </c>
      <c r="G187" s="10">
        <f>G193+G199+G205</f>
        <v>0</v>
      </c>
      <c r="H187" s="50"/>
    </row>
    <row r="188" spans="1:9" ht="27" customHeight="1" x14ac:dyDescent="0.25">
      <c r="A188" s="47"/>
      <c r="B188" s="64"/>
      <c r="C188" s="50"/>
      <c r="D188" s="53"/>
      <c r="E188" s="53"/>
      <c r="F188" s="12" t="s">
        <v>8</v>
      </c>
      <c r="G188" s="10">
        <f>G194+G200+G206</f>
        <v>0</v>
      </c>
      <c r="H188" s="50"/>
    </row>
    <row r="189" spans="1:9" x14ac:dyDescent="0.25">
      <c r="A189" s="47"/>
      <c r="B189" s="64"/>
      <c r="C189" s="50"/>
      <c r="D189" s="53"/>
      <c r="E189" s="53"/>
      <c r="F189" s="12" t="s">
        <v>11</v>
      </c>
      <c r="G189" s="10">
        <f>G195+G201+G207</f>
        <v>692.88</v>
      </c>
      <c r="H189" s="50"/>
    </row>
    <row r="190" spans="1:9" x14ac:dyDescent="0.25">
      <c r="A190" s="48"/>
      <c r="B190" s="65"/>
      <c r="C190" s="51"/>
      <c r="D190" s="54"/>
      <c r="E190" s="54"/>
      <c r="F190" s="12" t="s">
        <v>12</v>
      </c>
      <c r="G190" s="10">
        <f>G196+G202+G208</f>
        <v>0</v>
      </c>
      <c r="H190" s="51"/>
    </row>
    <row r="191" spans="1:9" ht="15.75" customHeight="1" x14ac:dyDescent="0.25">
      <c r="A191" s="46" t="s">
        <v>53</v>
      </c>
      <c r="B191" s="49" t="s">
        <v>58</v>
      </c>
      <c r="C191" s="49" t="s">
        <v>74</v>
      </c>
      <c r="D191" s="52">
        <v>43831</v>
      </c>
      <c r="E191" s="52">
        <v>44196</v>
      </c>
      <c r="F191" s="12" t="s">
        <v>3</v>
      </c>
      <c r="G191" s="6">
        <f>SUM(G192:G196)</f>
        <v>115</v>
      </c>
      <c r="H191" s="49" t="s">
        <v>82</v>
      </c>
      <c r="I191" s="23" t="s">
        <v>106</v>
      </c>
    </row>
    <row r="192" spans="1:9" x14ac:dyDescent="0.25">
      <c r="A192" s="47"/>
      <c r="B192" s="50"/>
      <c r="C192" s="50"/>
      <c r="D192" s="53"/>
      <c r="E192" s="53"/>
      <c r="F192" s="12" t="s">
        <v>9</v>
      </c>
      <c r="G192" s="10"/>
      <c r="H192" s="50"/>
    </row>
    <row r="193" spans="1:11" x14ac:dyDescent="0.25">
      <c r="A193" s="47"/>
      <c r="B193" s="50"/>
      <c r="C193" s="50"/>
      <c r="D193" s="53"/>
      <c r="E193" s="53"/>
      <c r="F193" s="12" t="s">
        <v>10</v>
      </c>
      <c r="G193" s="10"/>
      <c r="H193" s="50"/>
    </row>
    <row r="194" spans="1:11" ht="27.75" customHeight="1" x14ac:dyDescent="0.25">
      <c r="A194" s="47"/>
      <c r="B194" s="50"/>
      <c r="C194" s="50"/>
      <c r="D194" s="53"/>
      <c r="E194" s="53"/>
      <c r="F194" s="12" t="s">
        <v>8</v>
      </c>
      <c r="G194" s="10"/>
      <c r="H194" s="50"/>
    </row>
    <row r="195" spans="1:11" x14ac:dyDescent="0.25">
      <c r="A195" s="47"/>
      <c r="B195" s="50"/>
      <c r="C195" s="50"/>
      <c r="D195" s="53"/>
      <c r="E195" s="53"/>
      <c r="F195" s="12" t="s">
        <v>11</v>
      </c>
      <c r="G195" s="10">
        <f>95+20</f>
        <v>115</v>
      </c>
      <c r="H195" s="50"/>
    </row>
    <row r="196" spans="1:11" x14ac:dyDescent="0.25">
      <c r="A196" s="48"/>
      <c r="B196" s="51"/>
      <c r="C196" s="51"/>
      <c r="D196" s="54"/>
      <c r="E196" s="54"/>
      <c r="F196" s="12" t="s">
        <v>12</v>
      </c>
      <c r="G196" s="10"/>
      <c r="H196" s="51"/>
    </row>
    <row r="197" spans="1:11" ht="15.75" customHeight="1" x14ac:dyDescent="0.25">
      <c r="A197" s="46" t="s">
        <v>145</v>
      </c>
      <c r="B197" s="49" t="s">
        <v>57</v>
      </c>
      <c r="C197" s="49" t="s">
        <v>74</v>
      </c>
      <c r="D197" s="52">
        <v>43831</v>
      </c>
      <c r="E197" s="52">
        <v>44196</v>
      </c>
      <c r="F197" s="12" t="s">
        <v>3</v>
      </c>
      <c r="G197" s="6">
        <f>SUM(G198:G202)</f>
        <v>0</v>
      </c>
      <c r="H197" s="49" t="s">
        <v>83</v>
      </c>
      <c r="I197" s="23" t="s">
        <v>104</v>
      </c>
    </row>
    <row r="198" spans="1:11" x14ac:dyDescent="0.25">
      <c r="A198" s="47"/>
      <c r="B198" s="50"/>
      <c r="C198" s="50"/>
      <c r="D198" s="53"/>
      <c r="E198" s="53"/>
      <c r="F198" s="12" t="s">
        <v>9</v>
      </c>
      <c r="G198" s="10"/>
      <c r="H198" s="50"/>
    </row>
    <row r="199" spans="1:11" x14ac:dyDescent="0.25">
      <c r="A199" s="47"/>
      <c r="B199" s="50"/>
      <c r="C199" s="50"/>
      <c r="D199" s="53"/>
      <c r="E199" s="53"/>
      <c r="F199" s="12" t="s">
        <v>10</v>
      </c>
      <c r="G199" s="10"/>
      <c r="H199" s="50"/>
    </row>
    <row r="200" spans="1:11" ht="28.5" customHeight="1" x14ac:dyDescent="0.25">
      <c r="A200" s="47"/>
      <c r="B200" s="50"/>
      <c r="C200" s="50"/>
      <c r="D200" s="53"/>
      <c r="E200" s="53"/>
      <c r="F200" s="12" t="s">
        <v>8</v>
      </c>
      <c r="G200" s="10"/>
      <c r="H200" s="50"/>
    </row>
    <row r="201" spans="1:11" x14ac:dyDescent="0.25">
      <c r="A201" s="47"/>
      <c r="B201" s="50"/>
      <c r="C201" s="50"/>
      <c r="D201" s="53"/>
      <c r="E201" s="53"/>
      <c r="F201" s="12" t="s">
        <v>11</v>
      </c>
      <c r="G201" s="10">
        <v>0</v>
      </c>
      <c r="H201" s="50"/>
    </row>
    <row r="202" spans="1:11" x14ac:dyDescent="0.25">
      <c r="A202" s="48"/>
      <c r="B202" s="51"/>
      <c r="C202" s="51"/>
      <c r="D202" s="54"/>
      <c r="E202" s="54"/>
      <c r="F202" s="12" t="s">
        <v>12</v>
      </c>
      <c r="G202" s="10"/>
      <c r="H202" s="51"/>
    </row>
    <row r="203" spans="1:11" ht="15.75" customHeight="1" x14ac:dyDescent="0.25">
      <c r="A203" s="46" t="s">
        <v>146</v>
      </c>
      <c r="B203" s="49" t="s">
        <v>59</v>
      </c>
      <c r="C203" s="49" t="s">
        <v>74</v>
      </c>
      <c r="D203" s="52">
        <v>43831</v>
      </c>
      <c r="E203" s="52">
        <v>44196</v>
      </c>
      <c r="F203" s="12" t="s">
        <v>3</v>
      </c>
      <c r="G203" s="6">
        <f>SUM(G204:G208)</f>
        <v>577.88</v>
      </c>
      <c r="H203" s="49" t="s">
        <v>169</v>
      </c>
      <c r="I203" s="23" t="s">
        <v>105</v>
      </c>
    </row>
    <row r="204" spans="1:11" x14ac:dyDescent="0.25">
      <c r="A204" s="47"/>
      <c r="B204" s="50"/>
      <c r="C204" s="50"/>
      <c r="D204" s="53"/>
      <c r="E204" s="53"/>
      <c r="F204" s="12" t="s">
        <v>9</v>
      </c>
      <c r="G204" s="10">
        <v>0</v>
      </c>
      <c r="H204" s="50"/>
    </row>
    <row r="205" spans="1:11" x14ac:dyDescent="0.25">
      <c r="A205" s="47"/>
      <c r="B205" s="50"/>
      <c r="C205" s="50"/>
      <c r="D205" s="53"/>
      <c r="E205" s="53"/>
      <c r="F205" s="12" t="s">
        <v>10</v>
      </c>
      <c r="G205" s="10">
        <v>0</v>
      </c>
      <c r="H205" s="50"/>
    </row>
    <row r="206" spans="1:11" ht="30.75" customHeight="1" x14ac:dyDescent="0.25">
      <c r="A206" s="47"/>
      <c r="B206" s="50"/>
      <c r="C206" s="50"/>
      <c r="D206" s="53"/>
      <c r="E206" s="53"/>
      <c r="F206" s="12" t="s">
        <v>8</v>
      </c>
      <c r="G206" s="10"/>
      <c r="H206" s="50"/>
      <c r="K206" s="36"/>
    </row>
    <row r="207" spans="1:11" x14ac:dyDescent="0.25">
      <c r="A207" s="47"/>
      <c r="B207" s="50"/>
      <c r="C207" s="50"/>
      <c r="D207" s="53"/>
      <c r="E207" s="53"/>
      <c r="F207" s="12" t="s">
        <v>11</v>
      </c>
      <c r="G207" s="10">
        <v>577.88</v>
      </c>
      <c r="H207" s="50"/>
    </row>
    <row r="208" spans="1:11" ht="13.5" customHeight="1" x14ac:dyDescent="0.25">
      <c r="A208" s="48"/>
      <c r="B208" s="51"/>
      <c r="C208" s="51"/>
      <c r="D208" s="54"/>
      <c r="E208" s="54"/>
      <c r="F208" s="12" t="s">
        <v>12</v>
      </c>
      <c r="G208" s="10">
        <v>0</v>
      </c>
      <c r="H208" s="51"/>
    </row>
    <row r="209" spans="1:8" hidden="1" x14ac:dyDescent="0.25">
      <c r="A209" s="46"/>
      <c r="B209" s="63"/>
      <c r="C209" s="103"/>
      <c r="D209" s="52"/>
      <c r="E209" s="52"/>
      <c r="F209" s="9" t="s">
        <v>12</v>
      </c>
      <c r="G209" s="6"/>
      <c r="H209" s="49"/>
    </row>
    <row r="210" spans="1:8" hidden="1" x14ac:dyDescent="0.25">
      <c r="A210" s="47"/>
      <c r="B210" s="64"/>
      <c r="C210" s="104"/>
      <c r="D210" s="53"/>
      <c r="E210" s="53"/>
      <c r="F210" s="9"/>
      <c r="G210" s="10"/>
      <c r="H210" s="50"/>
    </row>
    <row r="211" spans="1:8" hidden="1" x14ac:dyDescent="0.25">
      <c r="A211" s="47"/>
      <c r="B211" s="64"/>
      <c r="C211" s="104"/>
      <c r="D211" s="53"/>
      <c r="E211" s="53"/>
      <c r="F211" s="9"/>
      <c r="G211" s="10"/>
      <c r="H211" s="50"/>
    </row>
    <row r="212" spans="1:8" hidden="1" x14ac:dyDescent="0.25">
      <c r="A212" s="47"/>
      <c r="B212" s="64"/>
      <c r="C212" s="104"/>
      <c r="D212" s="53"/>
      <c r="E212" s="53"/>
      <c r="F212" s="9"/>
      <c r="G212" s="10"/>
      <c r="H212" s="50"/>
    </row>
    <row r="213" spans="1:8" hidden="1" x14ac:dyDescent="0.25">
      <c r="A213" s="47"/>
      <c r="B213" s="64"/>
      <c r="C213" s="104"/>
      <c r="D213" s="53"/>
      <c r="E213" s="53"/>
      <c r="F213" s="9"/>
      <c r="G213" s="10"/>
      <c r="H213" s="50"/>
    </row>
    <row r="214" spans="1:8" hidden="1" x14ac:dyDescent="0.25">
      <c r="A214" s="48"/>
      <c r="B214" s="65"/>
      <c r="C214" s="105"/>
      <c r="D214" s="54"/>
      <c r="E214" s="54"/>
      <c r="F214" s="9"/>
      <c r="G214" s="10"/>
      <c r="H214" s="51"/>
    </row>
    <row r="215" spans="1:8" ht="15.75" hidden="1" customHeight="1" x14ac:dyDescent="0.25">
      <c r="A215" s="46"/>
      <c r="B215" s="49"/>
      <c r="C215" s="49"/>
      <c r="D215" s="52"/>
      <c r="E215" s="52"/>
      <c r="F215" s="9"/>
      <c r="G215" s="6"/>
      <c r="H215" s="49"/>
    </row>
    <row r="216" spans="1:8" hidden="1" x14ac:dyDescent="0.25">
      <c r="A216" s="47"/>
      <c r="B216" s="50"/>
      <c r="C216" s="50"/>
      <c r="D216" s="53"/>
      <c r="E216" s="53"/>
      <c r="F216" s="9"/>
      <c r="G216" s="10"/>
      <c r="H216" s="50"/>
    </row>
    <row r="217" spans="1:8" hidden="1" x14ac:dyDescent="0.25">
      <c r="A217" s="47"/>
      <c r="B217" s="50"/>
      <c r="C217" s="50"/>
      <c r="D217" s="53"/>
      <c r="E217" s="53"/>
      <c r="F217" s="9"/>
      <c r="G217" s="10"/>
      <c r="H217" s="50"/>
    </row>
    <row r="218" spans="1:8" hidden="1" x14ac:dyDescent="0.25">
      <c r="A218" s="47"/>
      <c r="B218" s="50"/>
      <c r="C218" s="50"/>
      <c r="D218" s="53"/>
      <c r="E218" s="53"/>
      <c r="F218" s="9"/>
      <c r="G218" s="10"/>
      <c r="H218" s="50"/>
    </row>
    <row r="219" spans="1:8" hidden="1" x14ac:dyDescent="0.25">
      <c r="A219" s="47"/>
      <c r="B219" s="50"/>
      <c r="C219" s="50"/>
      <c r="D219" s="53"/>
      <c r="E219" s="53"/>
      <c r="F219" s="9"/>
      <c r="G219" s="10"/>
      <c r="H219" s="50"/>
    </row>
    <row r="220" spans="1:8" hidden="1" x14ac:dyDescent="0.25">
      <c r="A220" s="48"/>
      <c r="B220" s="51"/>
      <c r="C220" s="51"/>
      <c r="D220" s="54"/>
      <c r="E220" s="54"/>
      <c r="F220" s="9"/>
      <c r="G220" s="10"/>
      <c r="H220" s="51"/>
    </row>
    <row r="221" spans="1:8" x14ac:dyDescent="0.25">
      <c r="A221" s="46" t="s">
        <v>54</v>
      </c>
      <c r="B221" s="63" t="s">
        <v>68</v>
      </c>
      <c r="C221" s="103"/>
      <c r="D221" s="52"/>
      <c r="E221" s="52"/>
      <c r="F221" s="12" t="s">
        <v>3</v>
      </c>
      <c r="G221" s="6">
        <f>SUM(G222:G226)</f>
        <v>1</v>
      </c>
      <c r="H221" s="49" t="s">
        <v>71</v>
      </c>
    </row>
    <row r="222" spans="1:8" x14ac:dyDescent="0.25">
      <c r="A222" s="47"/>
      <c r="B222" s="64"/>
      <c r="C222" s="104"/>
      <c r="D222" s="53"/>
      <c r="E222" s="53"/>
      <c r="F222" s="12" t="s">
        <v>9</v>
      </c>
      <c r="G222" s="10"/>
      <c r="H222" s="50"/>
    </row>
    <row r="223" spans="1:8" x14ac:dyDescent="0.25">
      <c r="A223" s="47"/>
      <c r="B223" s="64"/>
      <c r="C223" s="104"/>
      <c r="D223" s="53"/>
      <c r="E223" s="53"/>
      <c r="F223" s="12" t="s">
        <v>10</v>
      </c>
      <c r="G223" s="10"/>
      <c r="H223" s="50"/>
    </row>
    <row r="224" spans="1:8" ht="32.25" customHeight="1" x14ac:dyDescent="0.25">
      <c r="A224" s="47"/>
      <c r="B224" s="64"/>
      <c r="C224" s="104"/>
      <c r="D224" s="53"/>
      <c r="E224" s="53"/>
      <c r="F224" s="12" t="s">
        <v>8</v>
      </c>
      <c r="G224" s="10"/>
      <c r="H224" s="50"/>
    </row>
    <row r="225" spans="1:9" x14ac:dyDescent="0.25">
      <c r="A225" s="47"/>
      <c r="B225" s="64"/>
      <c r="C225" s="104"/>
      <c r="D225" s="53"/>
      <c r="E225" s="53"/>
      <c r="F225" s="12" t="s">
        <v>11</v>
      </c>
      <c r="G225" s="10">
        <f>SUM(G231)</f>
        <v>1</v>
      </c>
      <c r="H225" s="50"/>
    </row>
    <row r="226" spans="1:9" x14ac:dyDescent="0.25">
      <c r="A226" s="48"/>
      <c r="B226" s="65"/>
      <c r="C226" s="105"/>
      <c r="D226" s="54"/>
      <c r="E226" s="54"/>
      <c r="F226" s="12" t="s">
        <v>12</v>
      </c>
      <c r="G226" s="10"/>
      <c r="H226" s="51"/>
    </row>
    <row r="227" spans="1:9" ht="29.25" customHeight="1" x14ac:dyDescent="0.25">
      <c r="A227" s="46" t="s">
        <v>56</v>
      </c>
      <c r="B227" s="94" t="s">
        <v>147</v>
      </c>
      <c r="C227" s="49" t="s">
        <v>74</v>
      </c>
      <c r="D227" s="97">
        <v>43831</v>
      </c>
      <c r="E227" s="97">
        <v>44196</v>
      </c>
      <c r="F227" s="12" t="s">
        <v>3</v>
      </c>
      <c r="G227" s="6">
        <f>SUM(G228:G232)</f>
        <v>1</v>
      </c>
      <c r="H227" s="49" t="s">
        <v>70</v>
      </c>
      <c r="I227" s="23" t="s">
        <v>97</v>
      </c>
    </row>
    <row r="228" spans="1:9" ht="21" customHeight="1" x14ac:dyDescent="0.25">
      <c r="A228" s="47"/>
      <c r="B228" s="95"/>
      <c r="C228" s="50"/>
      <c r="D228" s="98"/>
      <c r="E228" s="98"/>
      <c r="F228" s="12" t="s">
        <v>9</v>
      </c>
      <c r="G228" s="10"/>
      <c r="H228" s="50"/>
    </row>
    <row r="229" spans="1:9" ht="24.75" customHeight="1" x14ac:dyDescent="0.25">
      <c r="A229" s="47"/>
      <c r="B229" s="95"/>
      <c r="C229" s="50"/>
      <c r="D229" s="98"/>
      <c r="E229" s="98"/>
      <c r="F229" s="12" t="s">
        <v>10</v>
      </c>
      <c r="G229" s="10"/>
      <c r="H229" s="50"/>
    </row>
    <row r="230" spans="1:9" ht="27" customHeight="1" x14ac:dyDescent="0.25">
      <c r="A230" s="47"/>
      <c r="B230" s="95"/>
      <c r="C230" s="50"/>
      <c r="D230" s="98"/>
      <c r="E230" s="98"/>
      <c r="F230" s="12" t="s">
        <v>8</v>
      </c>
      <c r="G230" s="10"/>
      <c r="H230" s="50"/>
    </row>
    <row r="231" spans="1:9" ht="25.5" customHeight="1" x14ac:dyDescent="0.25">
      <c r="A231" s="47"/>
      <c r="B231" s="95"/>
      <c r="C231" s="50"/>
      <c r="D231" s="98"/>
      <c r="E231" s="98"/>
      <c r="F231" s="12" t="s">
        <v>11</v>
      </c>
      <c r="G231" s="10">
        <v>1</v>
      </c>
      <c r="H231" s="50"/>
    </row>
    <row r="232" spans="1:9" ht="26.25" customHeight="1" x14ac:dyDescent="0.25">
      <c r="A232" s="47"/>
      <c r="B232" s="95"/>
      <c r="C232" s="50"/>
      <c r="D232" s="98"/>
      <c r="E232" s="98"/>
      <c r="F232" s="12" t="s">
        <v>12</v>
      </c>
      <c r="G232" s="10"/>
      <c r="H232" s="50"/>
    </row>
    <row r="233" spans="1:9" ht="15.75" customHeight="1" x14ac:dyDescent="0.25">
      <c r="A233" s="47"/>
      <c r="B233" s="95"/>
      <c r="C233" s="50"/>
      <c r="D233" s="98"/>
      <c r="E233" s="98"/>
      <c r="F233" s="20"/>
      <c r="G233" s="100"/>
      <c r="H233" s="50"/>
    </row>
    <row r="234" spans="1:9" ht="15.75" customHeight="1" x14ac:dyDescent="0.25">
      <c r="A234" s="47"/>
      <c r="B234" s="95"/>
      <c r="C234" s="50"/>
      <c r="D234" s="98"/>
      <c r="E234" s="98"/>
      <c r="F234" s="21"/>
      <c r="G234" s="101"/>
      <c r="H234" s="50"/>
    </row>
    <row r="235" spans="1:9" ht="15.75" customHeight="1" x14ac:dyDescent="0.25">
      <c r="A235" s="47"/>
      <c r="B235" s="95"/>
      <c r="C235" s="50"/>
      <c r="D235" s="98"/>
      <c r="E235" s="98"/>
      <c r="F235" s="21"/>
      <c r="G235" s="101"/>
      <c r="H235" s="50"/>
    </row>
    <row r="236" spans="1:9" ht="15.75" customHeight="1" x14ac:dyDescent="0.25">
      <c r="A236" s="47"/>
      <c r="B236" s="95"/>
      <c r="C236" s="50"/>
      <c r="D236" s="98"/>
      <c r="E236" s="98"/>
      <c r="F236" s="21"/>
      <c r="G236" s="101"/>
      <c r="H236" s="50"/>
    </row>
    <row r="237" spans="1:9" ht="15.75" customHeight="1" x14ac:dyDescent="0.25">
      <c r="A237" s="47"/>
      <c r="B237" s="95"/>
      <c r="C237" s="50"/>
      <c r="D237" s="98"/>
      <c r="E237" s="98"/>
      <c r="F237" s="21"/>
      <c r="G237" s="101"/>
      <c r="H237" s="50"/>
    </row>
    <row r="238" spans="1:9" ht="15.75" customHeight="1" x14ac:dyDescent="0.25">
      <c r="A238" s="47"/>
      <c r="B238" s="95"/>
      <c r="C238" s="50"/>
      <c r="D238" s="98"/>
      <c r="E238" s="98"/>
      <c r="F238" s="21"/>
      <c r="G238" s="101"/>
      <c r="H238" s="50"/>
    </row>
    <row r="239" spans="1:9" ht="15.75" customHeight="1" x14ac:dyDescent="0.25">
      <c r="A239" s="47"/>
      <c r="B239" s="95"/>
      <c r="C239" s="50"/>
      <c r="D239" s="98"/>
      <c r="E239" s="98"/>
      <c r="F239" s="21"/>
      <c r="G239" s="101"/>
      <c r="H239" s="50"/>
    </row>
    <row r="240" spans="1:9" ht="15.75" customHeight="1" x14ac:dyDescent="0.25">
      <c r="A240" s="47"/>
      <c r="B240" s="95"/>
      <c r="C240" s="50"/>
      <c r="D240" s="98"/>
      <c r="E240" s="98"/>
      <c r="F240" s="21"/>
      <c r="G240" s="101"/>
      <c r="H240" s="50"/>
    </row>
    <row r="241" spans="1:8" ht="15.75" customHeight="1" x14ac:dyDescent="0.25">
      <c r="A241" s="47"/>
      <c r="B241" s="95"/>
      <c r="C241" s="50"/>
      <c r="D241" s="98"/>
      <c r="E241" s="98"/>
      <c r="F241" s="21"/>
      <c r="G241" s="101"/>
      <c r="H241" s="50"/>
    </row>
    <row r="242" spans="1:8" ht="15.75" customHeight="1" x14ac:dyDescent="0.25">
      <c r="A242" s="47"/>
      <c r="B242" s="95"/>
      <c r="C242" s="50"/>
      <c r="D242" s="98"/>
      <c r="E242" s="98"/>
      <c r="F242" s="21"/>
      <c r="G242" s="101"/>
      <c r="H242" s="50"/>
    </row>
    <row r="243" spans="1:8" ht="15.75" customHeight="1" x14ac:dyDescent="0.25">
      <c r="A243" s="47"/>
      <c r="B243" s="95"/>
      <c r="C243" s="50"/>
      <c r="D243" s="98"/>
      <c r="E243" s="98"/>
      <c r="F243" s="21"/>
      <c r="G243" s="101"/>
      <c r="H243" s="50"/>
    </row>
    <row r="244" spans="1:8" ht="15.75" customHeight="1" x14ac:dyDescent="0.25">
      <c r="A244" s="47"/>
      <c r="B244" s="95"/>
      <c r="C244" s="50"/>
      <c r="D244" s="98"/>
      <c r="E244" s="98"/>
      <c r="F244" s="21"/>
      <c r="G244" s="101"/>
      <c r="H244" s="50"/>
    </row>
    <row r="245" spans="1:8" ht="15.75" customHeight="1" x14ac:dyDescent="0.25">
      <c r="A245" s="47"/>
      <c r="B245" s="95"/>
      <c r="C245" s="50"/>
      <c r="D245" s="98"/>
      <c r="E245" s="98"/>
      <c r="F245" s="21"/>
      <c r="G245" s="101"/>
      <c r="H245" s="50"/>
    </row>
    <row r="246" spans="1:8" ht="15.75" customHeight="1" x14ac:dyDescent="0.25">
      <c r="A246" s="47"/>
      <c r="B246" s="95"/>
      <c r="C246" s="50"/>
      <c r="D246" s="98"/>
      <c r="E246" s="98"/>
      <c r="F246" s="21"/>
      <c r="G246" s="101"/>
      <c r="H246" s="50"/>
    </row>
    <row r="247" spans="1:8" ht="15.75" customHeight="1" x14ac:dyDescent="0.25">
      <c r="A247" s="47"/>
      <c r="B247" s="95"/>
      <c r="C247" s="50"/>
      <c r="D247" s="98"/>
      <c r="E247" s="98"/>
      <c r="F247" s="21"/>
      <c r="G247" s="101"/>
      <c r="H247" s="50"/>
    </row>
    <row r="248" spans="1:8" ht="15.75" customHeight="1" x14ac:dyDescent="0.25">
      <c r="A248" s="47"/>
      <c r="B248" s="95"/>
      <c r="C248" s="50"/>
      <c r="D248" s="98"/>
      <c r="E248" s="98"/>
      <c r="F248" s="21"/>
      <c r="G248" s="101"/>
      <c r="H248" s="50"/>
    </row>
    <row r="249" spans="1:8" ht="15.75" hidden="1" customHeight="1" x14ac:dyDescent="0.25">
      <c r="A249" s="47"/>
      <c r="B249" s="95"/>
      <c r="C249" s="50"/>
      <c r="D249" s="98"/>
      <c r="E249" s="98"/>
      <c r="F249" s="21"/>
      <c r="G249" s="101"/>
      <c r="H249" s="50"/>
    </row>
    <row r="250" spans="1:8" ht="15.75" hidden="1" customHeight="1" x14ac:dyDescent="0.25">
      <c r="A250" s="47"/>
      <c r="B250" s="95"/>
      <c r="C250" s="50"/>
      <c r="D250" s="98"/>
      <c r="E250" s="98"/>
      <c r="F250" s="21"/>
      <c r="G250" s="101"/>
      <c r="H250" s="50"/>
    </row>
    <row r="251" spans="1:8" ht="15.75" hidden="1" customHeight="1" x14ac:dyDescent="0.25">
      <c r="A251" s="47"/>
      <c r="B251" s="95"/>
      <c r="C251" s="50"/>
      <c r="D251" s="98"/>
      <c r="E251" s="98"/>
      <c r="F251" s="21"/>
      <c r="G251" s="101"/>
      <c r="H251" s="50"/>
    </row>
    <row r="252" spans="1:8" ht="15.75" hidden="1" customHeight="1" x14ac:dyDescent="0.25">
      <c r="A252" s="47"/>
      <c r="B252" s="95"/>
      <c r="C252" s="50"/>
      <c r="D252" s="98"/>
      <c r="E252" s="98"/>
      <c r="F252" s="21"/>
      <c r="G252" s="101"/>
      <c r="H252" s="50"/>
    </row>
    <row r="253" spans="1:8" ht="15.75" hidden="1" customHeight="1" x14ac:dyDescent="0.25">
      <c r="A253" s="47"/>
      <c r="B253" s="95"/>
      <c r="C253" s="50"/>
      <c r="D253" s="98"/>
      <c r="E253" s="98"/>
      <c r="F253" s="21"/>
      <c r="G253" s="101"/>
      <c r="H253" s="50"/>
    </row>
    <row r="254" spans="1:8" ht="15.75" hidden="1" customHeight="1" x14ac:dyDescent="0.25">
      <c r="A254" s="47"/>
      <c r="B254" s="95"/>
      <c r="C254" s="50"/>
      <c r="D254" s="98"/>
      <c r="E254" s="98"/>
      <c r="F254" s="21"/>
      <c r="G254" s="101"/>
      <c r="H254" s="50"/>
    </row>
    <row r="255" spans="1:8" ht="15.75" hidden="1" customHeight="1" x14ac:dyDescent="0.25">
      <c r="A255" s="47"/>
      <c r="B255" s="95"/>
      <c r="C255" s="50"/>
      <c r="D255" s="98"/>
      <c r="E255" s="98"/>
      <c r="F255" s="21"/>
      <c r="G255" s="101"/>
      <c r="H255" s="50"/>
    </row>
    <row r="256" spans="1:8" ht="15.75" hidden="1" customHeight="1" x14ac:dyDescent="0.25">
      <c r="A256" s="47"/>
      <c r="B256" s="95"/>
      <c r="C256" s="50"/>
      <c r="D256" s="98"/>
      <c r="E256" s="98"/>
      <c r="F256" s="21"/>
      <c r="G256" s="101"/>
      <c r="H256" s="50"/>
    </row>
    <row r="257" spans="1:8" ht="15.75" hidden="1" customHeight="1" x14ac:dyDescent="0.25">
      <c r="A257" s="47"/>
      <c r="B257" s="95"/>
      <c r="C257" s="50"/>
      <c r="D257" s="98"/>
      <c r="E257" s="98"/>
      <c r="F257" s="21"/>
      <c r="G257" s="101"/>
      <c r="H257" s="50"/>
    </row>
    <row r="258" spans="1:8" ht="4.5" customHeight="1" x14ac:dyDescent="0.25">
      <c r="A258" s="48"/>
      <c r="B258" s="96"/>
      <c r="C258" s="51"/>
      <c r="D258" s="99"/>
      <c r="E258" s="99"/>
      <c r="F258" s="22"/>
      <c r="G258" s="102"/>
      <c r="H258" s="51"/>
    </row>
    <row r="259" spans="1:8" hidden="1" x14ac:dyDescent="0.25">
      <c r="A259" s="55" t="s">
        <v>63</v>
      </c>
      <c r="B259" s="56" t="s">
        <v>120</v>
      </c>
      <c r="C259" s="57"/>
      <c r="D259" s="58"/>
      <c r="E259" s="58"/>
      <c r="F259" s="26" t="s">
        <v>12</v>
      </c>
      <c r="G259" s="6">
        <v>0</v>
      </c>
      <c r="H259" s="49" t="s">
        <v>121</v>
      </c>
    </row>
    <row r="260" spans="1:8" x14ac:dyDescent="0.25">
      <c r="A260" s="55"/>
      <c r="B260" s="56"/>
      <c r="C260" s="57"/>
      <c r="D260" s="58"/>
      <c r="E260" s="58"/>
      <c r="F260" s="33" t="s">
        <v>3</v>
      </c>
      <c r="G260" s="10">
        <f>SUM(G261:G265)</f>
        <v>78</v>
      </c>
      <c r="H260" s="50"/>
    </row>
    <row r="261" spans="1:8" x14ac:dyDescent="0.25">
      <c r="A261" s="55"/>
      <c r="B261" s="56"/>
      <c r="C261" s="57"/>
      <c r="D261" s="58"/>
      <c r="E261" s="58"/>
      <c r="F261" s="33" t="s">
        <v>9</v>
      </c>
      <c r="G261" s="10">
        <f>G267</f>
        <v>0</v>
      </c>
      <c r="H261" s="50"/>
    </row>
    <row r="262" spans="1:8" x14ac:dyDescent="0.25">
      <c r="A262" s="55"/>
      <c r="B262" s="56"/>
      <c r="C262" s="57"/>
      <c r="D262" s="58"/>
      <c r="E262" s="58"/>
      <c r="F262" s="33" t="s">
        <v>10</v>
      </c>
      <c r="G262" s="10">
        <f>G268</f>
        <v>0</v>
      </c>
      <c r="H262" s="50"/>
    </row>
    <row r="263" spans="1:8" ht="28.5" customHeight="1" x14ac:dyDescent="0.25">
      <c r="A263" s="55"/>
      <c r="B263" s="56"/>
      <c r="C263" s="57"/>
      <c r="D263" s="58"/>
      <c r="E263" s="58"/>
      <c r="F263" s="33" t="s">
        <v>8</v>
      </c>
      <c r="G263" s="10">
        <f>G269</f>
        <v>0</v>
      </c>
      <c r="H263" s="50"/>
    </row>
    <row r="264" spans="1:8" x14ac:dyDescent="0.25">
      <c r="A264" s="55"/>
      <c r="B264" s="56"/>
      <c r="C264" s="57"/>
      <c r="D264" s="58"/>
      <c r="E264" s="58"/>
      <c r="F264" s="33" t="s">
        <v>11</v>
      </c>
      <c r="G264" s="10">
        <f>G270</f>
        <v>78</v>
      </c>
      <c r="H264" s="50"/>
    </row>
    <row r="265" spans="1:8" x14ac:dyDescent="0.25">
      <c r="A265" s="55"/>
      <c r="B265" s="56"/>
      <c r="C265" s="57"/>
      <c r="D265" s="58"/>
      <c r="E265" s="58"/>
      <c r="F265" s="33" t="s">
        <v>12</v>
      </c>
      <c r="G265" s="10">
        <f>G271</f>
        <v>0</v>
      </c>
      <c r="H265" s="51"/>
    </row>
    <row r="266" spans="1:8" x14ac:dyDescent="0.25">
      <c r="A266" s="46" t="s">
        <v>65</v>
      </c>
      <c r="B266" s="49" t="s">
        <v>126</v>
      </c>
      <c r="C266" s="49" t="s">
        <v>74</v>
      </c>
      <c r="D266" s="52">
        <v>43831</v>
      </c>
      <c r="E266" s="52">
        <v>44196</v>
      </c>
      <c r="F266" s="33" t="s">
        <v>3</v>
      </c>
      <c r="G266" s="6">
        <f>SUM(G267:G271)</f>
        <v>78</v>
      </c>
      <c r="H266" s="49" t="s">
        <v>150</v>
      </c>
    </row>
    <row r="267" spans="1:8" x14ac:dyDescent="0.25">
      <c r="A267" s="47"/>
      <c r="B267" s="50"/>
      <c r="C267" s="50"/>
      <c r="D267" s="53"/>
      <c r="E267" s="53"/>
      <c r="F267" s="33" t="s">
        <v>9</v>
      </c>
      <c r="G267" s="10"/>
      <c r="H267" s="50"/>
    </row>
    <row r="268" spans="1:8" x14ac:dyDescent="0.25">
      <c r="A268" s="47"/>
      <c r="B268" s="50"/>
      <c r="C268" s="50"/>
      <c r="D268" s="53"/>
      <c r="E268" s="53"/>
      <c r="F268" s="33" t="s">
        <v>10</v>
      </c>
      <c r="G268" s="10"/>
      <c r="H268" s="50"/>
    </row>
    <row r="269" spans="1:8" ht="26.25" customHeight="1" x14ac:dyDescent="0.25">
      <c r="A269" s="47"/>
      <c r="B269" s="50"/>
      <c r="C269" s="50"/>
      <c r="D269" s="53"/>
      <c r="E269" s="53"/>
      <c r="F269" s="33" t="s">
        <v>8</v>
      </c>
      <c r="G269" s="10"/>
      <c r="H269" s="50"/>
    </row>
    <row r="270" spans="1:8" x14ac:dyDescent="0.25">
      <c r="A270" s="47"/>
      <c r="B270" s="50"/>
      <c r="C270" s="50"/>
      <c r="D270" s="53"/>
      <c r="E270" s="53"/>
      <c r="F270" s="33" t="s">
        <v>11</v>
      </c>
      <c r="G270" s="10">
        <f>77+1</f>
        <v>78</v>
      </c>
      <c r="H270" s="50"/>
    </row>
    <row r="271" spans="1:8" x14ac:dyDescent="0.25">
      <c r="A271" s="48"/>
      <c r="B271" s="51"/>
      <c r="C271" s="51"/>
      <c r="D271" s="54"/>
      <c r="E271" s="54"/>
      <c r="F271" s="33" t="s">
        <v>12</v>
      </c>
      <c r="G271" s="10"/>
      <c r="H271" s="51"/>
    </row>
    <row r="272" spans="1:8" ht="1.5" customHeight="1" x14ac:dyDescent="0.25">
      <c r="A272" s="55" t="s">
        <v>119</v>
      </c>
      <c r="B272" s="56" t="s">
        <v>148</v>
      </c>
      <c r="C272" s="57"/>
      <c r="D272" s="58"/>
      <c r="E272" s="58"/>
      <c r="F272" s="59" t="s">
        <v>3</v>
      </c>
      <c r="G272" s="61">
        <f>SUM(G274:G278)</f>
        <v>0</v>
      </c>
      <c r="H272" s="49" t="s">
        <v>152</v>
      </c>
    </row>
    <row r="273" spans="1:8" x14ac:dyDescent="0.25">
      <c r="A273" s="55"/>
      <c r="B273" s="56"/>
      <c r="C273" s="57"/>
      <c r="D273" s="58"/>
      <c r="E273" s="58"/>
      <c r="F273" s="60"/>
      <c r="G273" s="62"/>
      <c r="H273" s="50"/>
    </row>
    <row r="274" spans="1:8" x14ac:dyDescent="0.25">
      <c r="A274" s="55"/>
      <c r="B274" s="56"/>
      <c r="C274" s="57"/>
      <c r="D274" s="58"/>
      <c r="E274" s="58"/>
      <c r="F274" s="27" t="s">
        <v>9</v>
      </c>
      <c r="G274" s="10">
        <f>G280</f>
        <v>0</v>
      </c>
      <c r="H274" s="50"/>
    </row>
    <row r="275" spans="1:8" x14ac:dyDescent="0.25">
      <c r="A275" s="55"/>
      <c r="B275" s="56"/>
      <c r="C275" s="57"/>
      <c r="D275" s="58"/>
      <c r="E275" s="58"/>
      <c r="F275" s="27" t="s">
        <v>10</v>
      </c>
      <c r="G275" s="10">
        <f>G281</f>
        <v>0</v>
      </c>
      <c r="H275" s="50"/>
    </row>
    <row r="276" spans="1:8" ht="28.5" customHeight="1" x14ac:dyDescent="0.25">
      <c r="A276" s="55"/>
      <c r="B276" s="56"/>
      <c r="C276" s="57"/>
      <c r="D276" s="58"/>
      <c r="E276" s="58"/>
      <c r="F276" s="27" t="s">
        <v>8</v>
      </c>
      <c r="G276" s="10">
        <f>G282</f>
        <v>0</v>
      </c>
      <c r="H276" s="50"/>
    </row>
    <row r="277" spans="1:8" x14ac:dyDescent="0.25">
      <c r="A277" s="55"/>
      <c r="B277" s="56"/>
      <c r="C277" s="57"/>
      <c r="D277" s="58"/>
      <c r="E277" s="58"/>
      <c r="F277" s="27" t="s">
        <v>11</v>
      </c>
      <c r="G277" s="10">
        <f>G283</f>
        <v>0</v>
      </c>
      <c r="H277" s="50"/>
    </row>
    <row r="278" spans="1:8" x14ac:dyDescent="0.25">
      <c r="A278" s="55"/>
      <c r="B278" s="56"/>
      <c r="C278" s="57"/>
      <c r="D278" s="58"/>
      <c r="E278" s="58"/>
      <c r="F278" s="27" t="s">
        <v>12</v>
      </c>
      <c r="G278" s="10">
        <f>G284</f>
        <v>0</v>
      </c>
      <c r="H278" s="51"/>
    </row>
    <row r="279" spans="1:8" x14ac:dyDescent="0.25">
      <c r="A279" s="46" t="s">
        <v>122</v>
      </c>
      <c r="B279" s="49" t="s">
        <v>149</v>
      </c>
      <c r="C279" s="49" t="s">
        <v>74</v>
      </c>
      <c r="D279" s="52">
        <v>43831</v>
      </c>
      <c r="E279" s="52">
        <v>44196</v>
      </c>
      <c r="F279" s="27" t="s">
        <v>3</v>
      </c>
      <c r="G279" s="6">
        <f>SUM(G280:G284)</f>
        <v>0</v>
      </c>
      <c r="H279" s="49" t="s">
        <v>151</v>
      </c>
    </row>
    <row r="280" spans="1:8" x14ac:dyDescent="0.25">
      <c r="A280" s="47"/>
      <c r="B280" s="50"/>
      <c r="C280" s="50"/>
      <c r="D280" s="53"/>
      <c r="E280" s="53"/>
      <c r="F280" s="27" t="s">
        <v>9</v>
      </c>
      <c r="G280" s="10"/>
      <c r="H280" s="50"/>
    </row>
    <row r="281" spans="1:8" x14ac:dyDescent="0.25">
      <c r="A281" s="47"/>
      <c r="B281" s="50"/>
      <c r="C281" s="50"/>
      <c r="D281" s="53"/>
      <c r="E281" s="53"/>
      <c r="F281" s="27" t="s">
        <v>10</v>
      </c>
      <c r="G281" s="10"/>
      <c r="H281" s="50"/>
    </row>
    <row r="282" spans="1:8" ht="26.25" customHeight="1" x14ac:dyDescent="0.25">
      <c r="A282" s="47"/>
      <c r="B282" s="50"/>
      <c r="C282" s="50"/>
      <c r="D282" s="53"/>
      <c r="E282" s="53"/>
      <c r="F282" s="27" t="s">
        <v>8</v>
      </c>
      <c r="G282" s="10"/>
      <c r="H282" s="50"/>
    </row>
    <row r="283" spans="1:8" x14ac:dyDescent="0.25">
      <c r="A283" s="47"/>
      <c r="B283" s="50"/>
      <c r="C283" s="50"/>
      <c r="D283" s="53"/>
      <c r="E283" s="53"/>
      <c r="F283" s="27" t="s">
        <v>11</v>
      </c>
      <c r="G283" s="10">
        <v>0</v>
      </c>
      <c r="H283" s="50"/>
    </row>
    <row r="284" spans="1:8" x14ac:dyDescent="0.25">
      <c r="A284" s="48"/>
      <c r="B284" s="51"/>
      <c r="C284" s="51"/>
      <c r="D284" s="54"/>
      <c r="E284" s="54"/>
      <c r="F284" s="27" t="s">
        <v>12</v>
      </c>
      <c r="G284" s="10"/>
      <c r="H284" s="51"/>
    </row>
    <row r="285" spans="1:8" x14ac:dyDescent="0.25">
      <c r="A285" s="55" t="s">
        <v>159</v>
      </c>
      <c r="B285" s="56" t="s">
        <v>158</v>
      </c>
      <c r="C285" s="57"/>
      <c r="D285" s="58"/>
      <c r="E285" s="58"/>
      <c r="F285" s="59" t="s">
        <v>3</v>
      </c>
      <c r="G285" s="61">
        <f>SUM(G287:G291)</f>
        <v>91.3</v>
      </c>
      <c r="H285" s="49" t="s">
        <v>163</v>
      </c>
    </row>
    <row r="286" spans="1:8" x14ac:dyDescent="0.25">
      <c r="A286" s="55"/>
      <c r="B286" s="56"/>
      <c r="C286" s="57"/>
      <c r="D286" s="58"/>
      <c r="E286" s="58"/>
      <c r="F286" s="60"/>
      <c r="G286" s="62"/>
      <c r="H286" s="50"/>
    </row>
    <row r="287" spans="1:8" x14ac:dyDescent="0.25">
      <c r="A287" s="55"/>
      <c r="B287" s="56"/>
      <c r="C287" s="57"/>
      <c r="D287" s="58"/>
      <c r="E287" s="58"/>
      <c r="F287" s="34" t="s">
        <v>9</v>
      </c>
      <c r="G287" s="10">
        <f>G293</f>
        <v>0</v>
      </c>
      <c r="H287" s="50"/>
    </row>
    <row r="288" spans="1:8" x14ac:dyDescent="0.25">
      <c r="A288" s="55"/>
      <c r="B288" s="56"/>
      <c r="C288" s="57"/>
      <c r="D288" s="58"/>
      <c r="E288" s="58"/>
      <c r="F288" s="34" t="s">
        <v>10</v>
      </c>
      <c r="G288" s="10">
        <f>G294</f>
        <v>0</v>
      </c>
      <c r="H288" s="50"/>
    </row>
    <row r="289" spans="1:8" x14ac:dyDescent="0.25">
      <c r="A289" s="55"/>
      <c r="B289" s="56"/>
      <c r="C289" s="57"/>
      <c r="D289" s="58"/>
      <c r="E289" s="58"/>
      <c r="F289" s="34" t="s">
        <v>8</v>
      </c>
      <c r="G289" s="10">
        <f>G295</f>
        <v>0</v>
      </c>
      <c r="H289" s="50"/>
    </row>
    <row r="290" spans="1:8" x14ac:dyDescent="0.25">
      <c r="A290" s="55"/>
      <c r="B290" s="56"/>
      <c r="C290" s="57"/>
      <c r="D290" s="58"/>
      <c r="E290" s="58"/>
      <c r="F290" s="34" t="s">
        <v>11</v>
      </c>
      <c r="G290" s="10">
        <f>G296</f>
        <v>91.3</v>
      </c>
      <c r="H290" s="50"/>
    </row>
    <row r="291" spans="1:8" x14ac:dyDescent="0.25">
      <c r="A291" s="55"/>
      <c r="B291" s="56"/>
      <c r="C291" s="57"/>
      <c r="D291" s="58"/>
      <c r="E291" s="58"/>
      <c r="F291" s="34" t="s">
        <v>12</v>
      </c>
      <c r="G291" s="10">
        <f>G297</f>
        <v>0</v>
      </c>
      <c r="H291" s="51"/>
    </row>
    <row r="292" spans="1:8" ht="20.25" customHeight="1" x14ac:dyDescent="0.25">
      <c r="A292" s="46" t="s">
        <v>160</v>
      </c>
      <c r="B292" s="49" t="s">
        <v>25</v>
      </c>
      <c r="C292" s="49" t="s">
        <v>74</v>
      </c>
      <c r="D292" s="52">
        <v>43831</v>
      </c>
      <c r="E292" s="52">
        <v>44196</v>
      </c>
      <c r="F292" s="34" t="s">
        <v>3</v>
      </c>
      <c r="G292" s="6">
        <f>SUM(G293:G297)</f>
        <v>91.3</v>
      </c>
      <c r="H292" s="49" t="s">
        <v>26</v>
      </c>
    </row>
    <row r="293" spans="1:8" x14ac:dyDescent="0.25">
      <c r="A293" s="47"/>
      <c r="B293" s="50"/>
      <c r="C293" s="50"/>
      <c r="D293" s="53"/>
      <c r="E293" s="53"/>
      <c r="F293" s="34" t="s">
        <v>9</v>
      </c>
      <c r="G293" s="6"/>
      <c r="H293" s="50"/>
    </row>
    <row r="294" spans="1:8" x14ac:dyDescent="0.25">
      <c r="A294" s="47"/>
      <c r="B294" s="50"/>
      <c r="C294" s="50"/>
      <c r="D294" s="53"/>
      <c r="E294" s="53"/>
      <c r="F294" s="34" t="s">
        <v>10</v>
      </c>
      <c r="G294" s="6"/>
      <c r="H294" s="50"/>
    </row>
    <row r="295" spans="1:8" x14ac:dyDescent="0.25">
      <c r="A295" s="47"/>
      <c r="B295" s="50"/>
      <c r="C295" s="50"/>
      <c r="D295" s="53"/>
      <c r="E295" s="53"/>
      <c r="F295" s="34" t="s">
        <v>8</v>
      </c>
      <c r="G295" s="6"/>
      <c r="H295" s="50"/>
    </row>
    <row r="296" spans="1:8" x14ac:dyDescent="0.25">
      <c r="A296" s="47"/>
      <c r="B296" s="50"/>
      <c r="C296" s="50"/>
      <c r="D296" s="53"/>
      <c r="E296" s="53"/>
      <c r="F296" s="34" t="s">
        <v>11</v>
      </c>
      <c r="G296" s="6">
        <v>91.3</v>
      </c>
      <c r="H296" s="50"/>
    </row>
    <row r="297" spans="1:8" x14ac:dyDescent="0.25">
      <c r="A297" s="48"/>
      <c r="B297" s="51"/>
      <c r="C297" s="51"/>
      <c r="D297" s="54"/>
      <c r="E297" s="54"/>
      <c r="F297" s="34" t="s">
        <v>12</v>
      </c>
      <c r="G297" s="6"/>
      <c r="H297" s="51"/>
    </row>
    <row r="298" spans="1:8" x14ac:dyDescent="0.25">
      <c r="A298" s="55" t="s">
        <v>161</v>
      </c>
      <c r="B298" s="56" t="s">
        <v>156</v>
      </c>
      <c r="C298" s="57"/>
      <c r="D298" s="58"/>
      <c r="E298" s="58"/>
      <c r="F298" s="59" t="s">
        <v>3</v>
      </c>
      <c r="G298" s="61">
        <f>SUM(G300:G304)</f>
        <v>88.9</v>
      </c>
      <c r="H298" s="49" t="s">
        <v>157</v>
      </c>
    </row>
    <row r="299" spans="1:8" x14ac:dyDescent="0.25">
      <c r="A299" s="55"/>
      <c r="B299" s="56"/>
      <c r="C299" s="57"/>
      <c r="D299" s="58"/>
      <c r="E299" s="58"/>
      <c r="F299" s="60"/>
      <c r="G299" s="62"/>
      <c r="H299" s="50"/>
    </row>
    <row r="300" spans="1:8" x14ac:dyDescent="0.25">
      <c r="A300" s="55"/>
      <c r="B300" s="56"/>
      <c r="C300" s="57"/>
      <c r="D300" s="58"/>
      <c r="E300" s="58"/>
      <c r="F300" s="34" t="s">
        <v>9</v>
      </c>
      <c r="G300" s="10">
        <v>0</v>
      </c>
      <c r="H300" s="50"/>
    </row>
    <row r="301" spans="1:8" x14ac:dyDescent="0.25">
      <c r="A301" s="55"/>
      <c r="B301" s="56"/>
      <c r="C301" s="57"/>
      <c r="D301" s="58"/>
      <c r="E301" s="58"/>
      <c r="F301" s="34" t="s">
        <v>10</v>
      </c>
      <c r="G301" s="10">
        <f>G307</f>
        <v>88.9</v>
      </c>
      <c r="H301" s="50"/>
    </row>
    <row r="302" spans="1:8" x14ac:dyDescent="0.25">
      <c r="A302" s="55"/>
      <c r="B302" s="56"/>
      <c r="C302" s="57"/>
      <c r="D302" s="58"/>
      <c r="E302" s="58"/>
      <c r="F302" s="34" t="s">
        <v>8</v>
      </c>
      <c r="G302" s="10">
        <f>G308</f>
        <v>0</v>
      </c>
      <c r="H302" s="50"/>
    </row>
    <row r="303" spans="1:8" x14ac:dyDescent="0.25">
      <c r="A303" s="55"/>
      <c r="B303" s="56"/>
      <c r="C303" s="57"/>
      <c r="D303" s="58"/>
      <c r="E303" s="58"/>
      <c r="F303" s="34" t="s">
        <v>11</v>
      </c>
      <c r="G303" s="10">
        <f>G309</f>
        <v>0</v>
      </c>
      <c r="H303" s="50"/>
    </row>
    <row r="304" spans="1:8" x14ac:dyDescent="0.25">
      <c r="A304" s="55"/>
      <c r="B304" s="56"/>
      <c r="C304" s="57"/>
      <c r="D304" s="58"/>
      <c r="E304" s="58"/>
      <c r="F304" s="34" t="s">
        <v>12</v>
      </c>
      <c r="G304" s="10">
        <f>G310</f>
        <v>0</v>
      </c>
      <c r="H304" s="51"/>
    </row>
    <row r="305" spans="1:10" x14ac:dyDescent="0.25">
      <c r="A305" s="46" t="s">
        <v>162</v>
      </c>
      <c r="B305" s="49" t="s">
        <v>21</v>
      </c>
      <c r="C305" s="49" t="s">
        <v>74</v>
      </c>
      <c r="D305" s="52">
        <v>43831</v>
      </c>
      <c r="E305" s="52">
        <v>44196</v>
      </c>
      <c r="F305" s="34" t="s">
        <v>3</v>
      </c>
      <c r="G305" s="6">
        <f>SUM(G306:G310)</f>
        <v>88.9</v>
      </c>
      <c r="H305" s="49" t="s">
        <v>22</v>
      </c>
    </row>
    <row r="306" spans="1:10" x14ac:dyDescent="0.25">
      <c r="A306" s="47"/>
      <c r="B306" s="50"/>
      <c r="C306" s="50"/>
      <c r="D306" s="53"/>
      <c r="E306" s="53"/>
      <c r="F306" s="34" t="s">
        <v>9</v>
      </c>
      <c r="G306" s="6">
        <v>0</v>
      </c>
      <c r="H306" s="50"/>
    </row>
    <row r="307" spans="1:10" x14ac:dyDescent="0.25">
      <c r="A307" s="47"/>
      <c r="B307" s="50"/>
      <c r="C307" s="50"/>
      <c r="D307" s="53"/>
      <c r="E307" s="53"/>
      <c r="F307" s="34" t="s">
        <v>10</v>
      </c>
      <c r="G307" s="6">
        <v>88.9</v>
      </c>
      <c r="H307" s="50"/>
    </row>
    <row r="308" spans="1:10" x14ac:dyDescent="0.25">
      <c r="A308" s="47"/>
      <c r="B308" s="50"/>
      <c r="C308" s="50"/>
      <c r="D308" s="53"/>
      <c r="E308" s="53"/>
      <c r="F308" s="34" t="s">
        <v>8</v>
      </c>
      <c r="G308" s="6"/>
      <c r="H308" s="50"/>
    </row>
    <row r="309" spans="1:10" x14ac:dyDescent="0.25">
      <c r="A309" s="47"/>
      <c r="B309" s="50"/>
      <c r="C309" s="50"/>
      <c r="D309" s="53"/>
      <c r="E309" s="53"/>
      <c r="F309" s="34" t="s">
        <v>11</v>
      </c>
      <c r="G309" s="6"/>
      <c r="H309" s="50"/>
    </row>
    <row r="310" spans="1:10" x14ac:dyDescent="0.25">
      <c r="A310" s="48"/>
      <c r="B310" s="51"/>
      <c r="C310" s="51"/>
      <c r="D310" s="54"/>
      <c r="E310" s="54"/>
      <c r="F310" s="34" t="s">
        <v>12</v>
      </c>
      <c r="G310" s="6"/>
      <c r="H310" s="51"/>
    </row>
    <row r="311" spans="1:10" x14ac:dyDescent="0.25">
      <c r="A311" s="55" t="s">
        <v>165</v>
      </c>
      <c r="B311" s="56" t="s">
        <v>164</v>
      </c>
      <c r="C311" s="57"/>
      <c r="D311" s="58"/>
      <c r="E311" s="58"/>
      <c r="F311" s="59" t="s">
        <v>3</v>
      </c>
      <c r="G311" s="61">
        <f>SUM(G313:G317)</f>
        <v>643.14300000000003</v>
      </c>
      <c r="H311" s="49" t="s">
        <v>167</v>
      </c>
    </row>
    <row r="312" spans="1:10" x14ac:dyDescent="0.25">
      <c r="A312" s="55"/>
      <c r="B312" s="56"/>
      <c r="C312" s="57"/>
      <c r="D312" s="58"/>
      <c r="E312" s="58"/>
      <c r="F312" s="60"/>
      <c r="G312" s="62"/>
      <c r="H312" s="50"/>
    </row>
    <row r="313" spans="1:10" x14ac:dyDescent="0.25">
      <c r="A313" s="55"/>
      <c r="B313" s="56"/>
      <c r="C313" s="57"/>
      <c r="D313" s="58"/>
      <c r="E313" s="58"/>
      <c r="F313" s="34" t="s">
        <v>9</v>
      </c>
      <c r="G313" s="10">
        <f>G319</f>
        <v>427.69</v>
      </c>
      <c r="H313" s="50"/>
    </row>
    <row r="314" spans="1:10" x14ac:dyDescent="0.25">
      <c r="A314" s="55"/>
      <c r="B314" s="56"/>
      <c r="C314" s="57"/>
      <c r="D314" s="58"/>
      <c r="E314" s="58"/>
      <c r="F314" s="34" t="s">
        <v>10</v>
      </c>
      <c r="G314" s="10">
        <f>G320</f>
        <v>22.51</v>
      </c>
      <c r="H314" s="50"/>
    </row>
    <row r="315" spans="1:10" x14ac:dyDescent="0.25">
      <c r="A315" s="55"/>
      <c r="B315" s="56"/>
      <c r="C315" s="57"/>
      <c r="D315" s="58"/>
      <c r="E315" s="58"/>
      <c r="F315" s="34" t="s">
        <v>8</v>
      </c>
      <c r="G315" s="10">
        <f>G321</f>
        <v>0</v>
      </c>
      <c r="H315" s="50"/>
    </row>
    <row r="316" spans="1:10" x14ac:dyDescent="0.25">
      <c r="A316" s="55"/>
      <c r="B316" s="56"/>
      <c r="C316" s="57"/>
      <c r="D316" s="58"/>
      <c r="E316" s="58"/>
      <c r="F316" s="34" t="s">
        <v>11</v>
      </c>
      <c r="G316" s="10">
        <f>G322</f>
        <v>62.942999999999998</v>
      </c>
      <c r="H316" s="50"/>
    </row>
    <row r="317" spans="1:10" x14ac:dyDescent="0.25">
      <c r="A317" s="55"/>
      <c r="B317" s="56"/>
      <c r="C317" s="57"/>
      <c r="D317" s="58"/>
      <c r="E317" s="58"/>
      <c r="F317" s="34" t="s">
        <v>12</v>
      </c>
      <c r="G317" s="10">
        <f>G323</f>
        <v>130</v>
      </c>
      <c r="H317" s="51"/>
    </row>
    <row r="318" spans="1:10" x14ac:dyDescent="0.25">
      <c r="A318" s="46" t="s">
        <v>166</v>
      </c>
      <c r="B318" s="49" t="s">
        <v>168</v>
      </c>
      <c r="C318" s="49" t="s">
        <v>74</v>
      </c>
      <c r="D318" s="52">
        <v>43831</v>
      </c>
      <c r="E318" s="52">
        <v>44196</v>
      </c>
      <c r="F318" s="34" t="s">
        <v>3</v>
      </c>
      <c r="G318" s="6">
        <f>SUM(G319:G323)</f>
        <v>643.14300000000003</v>
      </c>
      <c r="H318" s="49" t="s">
        <v>170</v>
      </c>
    </row>
    <row r="319" spans="1:10" x14ac:dyDescent="0.25">
      <c r="A319" s="47"/>
      <c r="B319" s="50"/>
      <c r="C319" s="50"/>
      <c r="D319" s="53"/>
      <c r="E319" s="53"/>
      <c r="F319" s="34" t="s">
        <v>9</v>
      </c>
      <c r="G319" s="10">
        <v>427.69</v>
      </c>
      <c r="H319" s="50"/>
      <c r="J319" s="36"/>
    </row>
    <row r="320" spans="1:10" x14ac:dyDescent="0.25">
      <c r="A320" s="47"/>
      <c r="B320" s="50"/>
      <c r="C320" s="50"/>
      <c r="D320" s="53"/>
      <c r="E320" s="53"/>
      <c r="F320" s="34" t="s">
        <v>10</v>
      </c>
      <c r="G320" s="10">
        <v>22.51</v>
      </c>
      <c r="H320" s="50"/>
    </row>
    <row r="321" spans="1:8" x14ac:dyDescent="0.25">
      <c r="A321" s="47"/>
      <c r="B321" s="50"/>
      <c r="C321" s="50"/>
      <c r="D321" s="53"/>
      <c r="E321" s="53"/>
      <c r="F321" s="34" t="s">
        <v>8</v>
      </c>
      <c r="G321" s="10"/>
      <c r="H321" s="50"/>
    </row>
    <row r="322" spans="1:8" x14ac:dyDescent="0.25">
      <c r="A322" s="47"/>
      <c r="B322" s="50"/>
      <c r="C322" s="50"/>
      <c r="D322" s="53"/>
      <c r="E322" s="53"/>
      <c r="F322" s="34" t="s">
        <v>11</v>
      </c>
      <c r="G322" s="10">
        <v>62.942999999999998</v>
      </c>
      <c r="H322" s="50"/>
    </row>
    <row r="323" spans="1:8" x14ac:dyDescent="0.25">
      <c r="A323" s="48"/>
      <c r="B323" s="51"/>
      <c r="C323" s="51"/>
      <c r="D323" s="54"/>
      <c r="E323" s="54"/>
      <c r="F323" s="34" t="s">
        <v>12</v>
      </c>
      <c r="G323" s="10">
        <v>130</v>
      </c>
      <c r="H323" s="51"/>
    </row>
  </sheetData>
  <mergeCells count="291">
    <mergeCell ref="A272:A278"/>
    <mergeCell ref="B272:B278"/>
    <mergeCell ref="C272:C278"/>
    <mergeCell ref="D272:D278"/>
    <mergeCell ref="E272:E278"/>
    <mergeCell ref="H272:H278"/>
    <mergeCell ref="A279:A284"/>
    <mergeCell ref="B279:B284"/>
    <mergeCell ref="C279:C284"/>
    <mergeCell ref="D279:D284"/>
    <mergeCell ref="E279:E284"/>
    <mergeCell ref="H279:H284"/>
    <mergeCell ref="F272:F273"/>
    <mergeCell ref="G272:G273"/>
    <mergeCell ref="A259:A265"/>
    <mergeCell ref="B259:B265"/>
    <mergeCell ref="C259:C265"/>
    <mergeCell ref="D259:D265"/>
    <mergeCell ref="E259:E265"/>
    <mergeCell ref="H259:H265"/>
    <mergeCell ref="A266:A271"/>
    <mergeCell ref="B266:B271"/>
    <mergeCell ref="C266:C271"/>
    <mergeCell ref="D266:D271"/>
    <mergeCell ref="E266:E271"/>
    <mergeCell ref="H266:H271"/>
    <mergeCell ref="A203:A208"/>
    <mergeCell ref="B203:B208"/>
    <mergeCell ref="C203:C208"/>
    <mergeCell ref="D203:D208"/>
    <mergeCell ref="E203:E208"/>
    <mergeCell ref="H203:H208"/>
    <mergeCell ref="A209:A214"/>
    <mergeCell ref="B209:B214"/>
    <mergeCell ref="C209:C214"/>
    <mergeCell ref="D209:D214"/>
    <mergeCell ref="E209:E214"/>
    <mergeCell ref="H209:H214"/>
    <mergeCell ref="H227:H258"/>
    <mergeCell ref="A227:A258"/>
    <mergeCell ref="B227:B258"/>
    <mergeCell ref="C227:C258"/>
    <mergeCell ref="E227:E258"/>
    <mergeCell ref="D227:D258"/>
    <mergeCell ref="G233:G258"/>
    <mergeCell ref="A215:A220"/>
    <mergeCell ref="B215:B220"/>
    <mergeCell ref="C215:C220"/>
    <mergeCell ref="D215:D220"/>
    <mergeCell ref="E215:E220"/>
    <mergeCell ref="H215:H220"/>
    <mergeCell ref="A221:A226"/>
    <mergeCell ref="B221:B226"/>
    <mergeCell ref="C221:C226"/>
    <mergeCell ref="D221:D226"/>
    <mergeCell ref="E221:E226"/>
    <mergeCell ref="H221:H226"/>
    <mergeCell ref="A197:A202"/>
    <mergeCell ref="B197:B202"/>
    <mergeCell ref="C197:C202"/>
    <mergeCell ref="D197:D202"/>
    <mergeCell ref="E197:E202"/>
    <mergeCell ref="H197:H202"/>
    <mergeCell ref="H179:H184"/>
    <mergeCell ref="E179:E184"/>
    <mergeCell ref="D179:D184"/>
    <mergeCell ref="C179:C184"/>
    <mergeCell ref="A179:A184"/>
    <mergeCell ref="B179:B184"/>
    <mergeCell ref="A185:A190"/>
    <mergeCell ref="B185:B190"/>
    <mergeCell ref="C185:C190"/>
    <mergeCell ref="D185:D190"/>
    <mergeCell ref="E185:E190"/>
    <mergeCell ref="H185:H190"/>
    <mergeCell ref="A191:A196"/>
    <mergeCell ref="B191:B196"/>
    <mergeCell ref="C191:C196"/>
    <mergeCell ref="D191:D196"/>
    <mergeCell ref="E191:E196"/>
    <mergeCell ref="H191:H196"/>
    <mergeCell ref="A149:A154"/>
    <mergeCell ref="B149:B154"/>
    <mergeCell ref="C149:C154"/>
    <mergeCell ref="D149:D154"/>
    <mergeCell ref="E149:E154"/>
    <mergeCell ref="H149:H154"/>
    <mergeCell ref="A172:A178"/>
    <mergeCell ref="B172:B178"/>
    <mergeCell ref="C172:C178"/>
    <mergeCell ref="D172:D178"/>
    <mergeCell ref="H155:H164"/>
    <mergeCell ref="E172:E178"/>
    <mergeCell ref="H172:H178"/>
    <mergeCell ref="B166:B171"/>
    <mergeCell ref="A166:A171"/>
    <mergeCell ref="C166:C171"/>
    <mergeCell ref="C155:C164"/>
    <mergeCell ref="D155:D165"/>
    <mergeCell ref="E155:E165"/>
    <mergeCell ref="D166:D171"/>
    <mergeCell ref="E166:E171"/>
    <mergeCell ref="A6:H6"/>
    <mergeCell ref="A7:H7"/>
    <mergeCell ref="B9:B10"/>
    <mergeCell ref="C9:C10"/>
    <mergeCell ref="G9:G10"/>
    <mergeCell ref="H9:H10"/>
    <mergeCell ref="A9:A10"/>
    <mergeCell ref="H17:H22"/>
    <mergeCell ref="A11:A16"/>
    <mergeCell ref="B11:B16"/>
    <mergeCell ref="C11:C16"/>
    <mergeCell ref="D11:D16"/>
    <mergeCell ref="E11:E16"/>
    <mergeCell ref="D9:E9"/>
    <mergeCell ref="F9:F10"/>
    <mergeCell ref="H71:H76"/>
    <mergeCell ref="H77:H82"/>
    <mergeCell ref="H131:H136"/>
    <mergeCell ref="H137:H142"/>
    <mergeCell ref="H143:H148"/>
    <mergeCell ref="D35:D40"/>
    <mergeCell ref="E137:E142"/>
    <mergeCell ref="D137:D142"/>
    <mergeCell ref="H11:H16"/>
    <mergeCell ref="H23:H28"/>
    <mergeCell ref="E29:E34"/>
    <mergeCell ref="H29:H34"/>
    <mergeCell ref="H35:H40"/>
    <mergeCell ref="H41:H46"/>
    <mergeCell ref="H47:H52"/>
    <mergeCell ref="H53:H58"/>
    <mergeCell ref="H65:H70"/>
    <mergeCell ref="D125:D130"/>
    <mergeCell ref="E125:E130"/>
    <mergeCell ref="D143:D148"/>
    <mergeCell ref="E59:E64"/>
    <mergeCell ref="H59:H64"/>
    <mergeCell ref="C65:C70"/>
    <mergeCell ref="D65:D70"/>
    <mergeCell ref="E65:E70"/>
    <mergeCell ref="A53:A58"/>
    <mergeCell ref="B53:B58"/>
    <mergeCell ref="C53:C58"/>
    <mergeCell ref="D53:D58"/>
    <mergeCell ref="E53:E58"/>
    <mergeCell ref="A77:A82"/>
    <mergeCell ref="B77:B82"/>
    <mergeCell ref="A65:A70"/>
    <mergeCell ref="B65:B70"/>
    <mergeCell ref="C77:C82"/>
    <mergeCell ref="D77:D82"/>
    <mergeCell ref="E77:E82"/>
    <mergeCell ref="A71:A76"/>
    <mergeCell ref="B71:B76"/>
    <mergeCell ref="C71:C76"/>
    <mergeCell ref="D71:D76"/>
    <mergeCell ref="E71:E76"/>
    <mergeCell ref="A59:A64"/>
    <mergeCell ref="B59:B64"/>
    <mergeCell ref="C59:C64"/>
    <mergeCell ref="D59:D64"/>
    <mergeCell ref="C35:C40"/>
    <mergeCell ref="A23:A28"/>
    <mergeCell ref="A29:A34"/>
    <mergeCell ref="B29:B34"/>
    <mergeCell ref="C29:C34"/>
    <mergeCell ref="E41:E46"/>
    <mergeCell ref="A35:A40"/>
    <mergeCell ref="B35:B40"/>
    <mergeCell ref="B17:B22"/>
    <mergeCell ref="A17:A22"/>
    <mergeCell ref="C17:C22"/>
    <mergeCell ref="D17:D22"/>
    <mergeCell ref="E17:E22"/>
    <mergeCell ref="B23:B28"/>
    <mergeCell ref="E35:E40"/>
    <mergeCell ref="D29:D34"/>
    <mergeCell ref="C23:C28"/>
    <mergeCell ref="D23:D28"/>
    <mergeCell ref="E23:E28"/>
    <mergeCell ref="A47:A52"/>
    <mergeCell ref="B47:B52"/>
    <mergeCell ref="C47:C52"/>
    <mergeCell ref="D47:D52"/>
    <mergeCell ref="E47:E52"/>
    <mergeCell ref="A41:A46"/>
    <mergeCell ref="B41:B46"/>
    <mergeCell ref="C41:C46"/>
    <mergeCell ref="D41:D46"/>
    <mergeCell ref="A89:A94"/>
    <mergeCell ref="B89:B94"/>
    <mergeCell ref="C89:C94"/>
    <mergeCell ref="D89:D94"/>
    <mergeCell ref="E89:E94"/>
    <mergeCell ref="H125:H130"/>
    <mergeCell ref="H89:H94"/>
    <mergeCell ref="A83:A88"/>
    <mergeCell ref="B83:B88"/>
    <mergeCell ref="C83:C88"/>
    <mergeCell ref="D83:D88"/>
    <mergeCell ref="E83:E88"/>
    <mergeCell ref="H83:H88"/>
    <mergeCell ref="A101:A106"/>
    <mergeCell ref="B101:B106"/>
    <mergeCell ref="C101:C106"/>
    <mergeCell ref="D101:D106"/>
    <mergeCell ref="E101:E106"/>
    <mergeCell ref="H101:H106"/>
    <mergeCell ref="A95:A100"/>
    <mergeCell ref="B95:B100"/>
    <mergeCell ref="C95:C100"/>
    <mergeCell ref="D95:D100"/>
    <mergeCell ref="E95:E100"/>
    <mergeCell ref="B125:B130"/>
    <mergeCell ref="C125:C130"/>
    <mergeCell ref="H95:H100"/>
    <mergeCell ref="H119:H124"/>
    <mergeCell ref="A125:A130"/>
    <mergeCell ref="H107:H112"/>
    <mergeCell ref="H113:H118"/>
    <mergeCell ref="A107:A112"/>
    <mergeCell ref="A113:A118"/>
    <mergeCell ref="B107:B112"/>
    <mergeCell ref="C107:C112"/>
    <mergeCell ref="D107:D112"/>
    <mergeCell ref="E107:E112"/>
    <mergeCell ref="B113:B118"/>
    <mergeCell ref="C113:C118"/>
    <mergeCell ref="D113:D118"/>
    <mergeCell ref="E113:E118"/>
    <mergeCell ref="A119:A124"/>
    <mergeCell ref="B119:B124"/>
    <mergeCell ref="C119:C124"/>
    <mergeCell ref="D119:D124"/>
    <mergeCell ref="E119:E124"/>
    <mergeCell ref="A131:A136"/>
    <mergeCell ref="B131:B136"/>
    <mergeCell ref="C131:C136"/>
    <mergeCell ref="D131:D136"/>
    <mergeCell ref="E131:E136"/>
    <mergeCell ref="C137:C142"/>
    <mergeCell ref="E143:E148"/>
    <mergeCell ref="C143:C148"/>
    <mergeCell ref="B137:B142"/>
    <mergeCell ref="A137:A142"/>
    <mergeCell ref="B143:B148"/>
    <mergeCell ref="A143:A148"/>
    <mergeCell ref="A298:A304"/>
    <mergeCell ref="B298:B304"/>
    <mergeCell ref="C298:C304"/>
    <mergeCell ref="D298:D304"/>
    <mergeCell ref="E298:E304"/>
    <mergeCell ref="F298:F299"/>
    <mergeCell ref="G298:G299"/>
    <mergeCell ref="H298:H304"/>
    <mergeCell ref="A285:A291"/>
    <mergeCell ref="B285:B291"/>
    <mergeCell ref="C285:C291"/>
    <mergeCell ref="D285:D291"/>
    <mergeCell ref="E285:E291"/>
    <mergeCell ref="F285:F286"/>
    <mergeCell ref="G285:G286"/>
    <mergeCell ref="H285:H291"/>
    <mergeCell ref="A292:A297"/>
    <mergeCell ref="B292:B297"/>
    <mergeCell ref="C292:C297"/>
    <mergeCell ref="D292:D297"/>
    <mergeCell ref="E292:E297"/>
    <mergeCell ref="H292:H297"/>
    <mergeCell ref="A318:A323"/>
    <mergeCell ref="B318:B323"/>
    <mergeCell ref="C318:C323"/>
    <mergeCell ref="D318:D323"/>
    <mergeCell ref="E318:E323"/>
    <mergeCell ref="H318:H323"/>
    <mergeCell ref="A305:A310"/>
    <mergeCell ref="B305:B310"/>
    <mergeCell ref="C305:C310"/>
    <mergeCell ref="D305:D310"/>
    <mergeCell ref="E305:E310"/>
    <mergeCell ref="H305:H310"/>
    <mergeCell ref="A311:A317"/>
    <mergeCell ref="B311:B317"/>
    <mergeCell ref="C311:C317"/>
    <mergeCell ref="D311:D317"/>
    <mergeCell ref="E311:E317"/>
    <mergeCell ref="F311:F312"/>
    <mergeCell ref="G311:G312"/>
    <mergeCell ref="H311:H317"/>
  </mergeCells>
  <pageMargins left="0.23622047244094491" right="0.23622047244094491" top="0.35433070866141736" bottom="0.35433070866141736" header="0.31496062992125984" footer="0.31496062992125984"/>
  <pageSetup paperSize="9" scale="54" fitToHeight="14" orientation="portrait" verticalDpi="200" r:id="rId1"/>
  <rowBreaks count="2" manualBreakCount="2">
    <brk id="141" max="7" man="1"/>
    <brk id="2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K172"/>
  <sheetViews>
    <sheetView tabSelected="1" view="pageBreakPreview" zoomScaleNormal="100" zoomScaleSheetLayoutView="100" workbookViewId="0">
      <selection activeCell="A5" sqref="A5:H5"/>
    </sheetView>
  </sheetViews>
  <sheetFormatPr defaultColWidth="9.140625" defaultRowHeight="20.25" x14ac:dyDescent="0.25"/>
  <cols>
    <col min="1" max="1" width="6.140625" style="5" customWidth="1"/>
    <col min="2" max="2" width="64" style="4" customWidth="1"/>
    <col min="3" max="3" width="20.28515625" style="4" customWidth="1"/>
    <col min="4" max="4" width="12.7109375" style="3" customWidth="1"/>
    <col min="5" max="5" width="12.42578125" style="3" customWidth="1"/>
    <col min="6" max="6" width="30" style="4" customWidth="1"/>
    <col min="7" max="7" width="19.140625" style="39" customWidth="1"/>
    <col min="8" max="8" width="68" style="4" customWidth="1"/>
    <col min="9" max="9" width="31.7109375" style="23" hidden="1" customWidth="1"/>
    <col min="10" max="16384" width="9.140625" style="4"/>
  </cols>
  <sheetData>
    <row r="1" spans="1:9" ht="18" customHeight="1" x14ac:dyDescent="0.25">
      <c r="H1" s="25" t="s">
        <v>115</v>
      </c>
    </row>
    <row r="2" spans="1:9" ht="18" customHeight="1" x14ac:dyDescent="0.25">
      <c r="H2" s="25" t="s">
        <v>173</v>
      </c>
    </row>
    <row r="3" spans="1:9" ht="18" customHeight="1" x14ac:dyDescent="0.25">
      <c r="H3" s="25" t="s">
        <v>118</v>
      </c>
    </row>
    <row r="4" spans="1:9" ht="18" customHeight="1" x14ac:dyDescent="0.25">
      <c r="H4" s="25" t="s">
        <v>181</v>
      </c>
    </row>
    <row r="5" spans="1:9" ht="25.5" customHeight="1" x14ac:dyDescent="0.25">
      <c r="A5" s="73" t="s">
        <v>123</v>
      </c>
      <c r="B5" s="73"/>
      <c r="C5" s="73"/>
      <c r="D5" s="73"/>
      <c r="E5" s="73"/>
      <c r="F5" s="73"/>
      <c r="G5" s="73"/>
      <c r="H5" s="73"/>
    </row>
    <row r="6" spans="1:9" x14ac:dyDescent="0.25">
      <c r="A6" s="74" t="s">
        <v>180</v>
      </c>
      <c r="B6" s="74"/>
      <c r="C6" s="74"/>
      <c r="D6" s="74"/>
      <c r="E6" s="74"/>
      <c r="F6" s="74"/>
      <c r="G6" s="74"/>
      <c r="H6" s="74"/>
    </row>
    <row r="7" spans="1:9" ht="8.25" customHeight="1" x14ac:dyDescent="0.25"/>
    <row r="8" spans="1:9" s="3" customFormat="1" ht="26.25" customHeight="1" x14ac:dyDescent="0.25">
      <c r="A8" s="79" t="s">
        <v>4</v>
      </c>
      <c r="B8" s="75" t="s">
        <v>14</v>
      </c>
      <c r="C8" s="75" t="s">
        <v>0</v>
      </c>
      <c r="D8" s="87" t="s">
        <v>1</v>
      </c>
      <c r="E8" s="88"/>
      <c r="F8" s="75" t="s">
        <v>7</v>
      </c>
      <c r="G8" s="107" t="s">
        <v>2</v>
      </c>
      <c r="H8" s="75" t="s">
        <v>13</v>
      </c>
      <c r="I8" s="24"/>
    </row>
    <row r="9" spans="1:9" s="3" customFormat="1" ht="25.5" x14ac:dyDescent="0.25">
      <c r="A9" s="80"/>
      <c r="B9" s="76"/>
      <c r="C9" s="76"/>
      <c r="D9" s="35" t="s">
        <v>5</v>
      </c>
      <c r="E9" s="35" t="s">
        <v>6</v>
      </c>
      <c r="F9" s="76"/>
      <c r="G9" s="108"/>
      <c r="H9" s="76"/>
      <c r="I9" s="24"/>
    </row>
    <row r="10" spans="1:9" x14ac:dyDescent="0.25">
      <c r="A10" s="82"/>
      <c r="B10" s="59" t="s">
        <v>172</v>
      </c>
      <c r="C10" s="83"/>
      <c r="D10" s="86"/>
      <c r="E10" s="86"/>
      <c r="F10" s="34" t="s">
        <v>3</v>
      </c>
      <c r="G10" s="40">
        <f t="shared" ref="G10" si="0">SUM(G11:G15)</f>
        <v>2287.1999999999998</v>
      </c>
      <c r="H10" s="69"/>
      <c r="I10" s="23" t="s">
        <v>88</v>
      </c>
    </row>
    <row r="11" spans="1:9" x14ac:dyDescent="0.25">
      <c r="A11" s="82"/>
      <c r="B11" s="81"/>
      <c r="C11" s="84"/>
      <c r="D11" s="86"/>
      <c r="E11" s="86"/>
      <c r="F11" s="34" t="s">
        <v>9</v>
      </c>
      <c r="G11" s="40">
        <f t="shared" ref="G11:G13" si="1">G17+G59+G71+G83+G101+G113+G137+G149</f>
        <v>163.15</v>
      </c>
      <c r="H11" s="69"/>
    </row>
    <row r="12" spans="1:9" x14ac:dyDescent="0.25">
      <c r="A12" s="82"/>
      <c r="B12" s="81"/>
      <c r="C12" s="84"/>
      <c r="D12" s="86"/>
      <c r="E12" s="86"/>
      <c r="F12" s="34" t="s">
        <v>10</v>
      </c>
      <c r="G12" s="40">
        <f t="shared" si="1"/>
        <v>13.86</v>
      </c>
      <c r="H12" s="69"/>
    </row>
    <row r="13" spans="1:9" x14ac:dyDescent="0.25">
      <c r="A13" s="82"/>
      <c r="B13" s="81"/>
      <c r="C13" s="84"/>
      <c r="D13" s="86"/>
      <c r="E13" s="86"/>
      <c r="F13" s="34" t="s">
        <v>8</v>
      </c>
      <c r="G13" s="40">
        <f t="shared" si="1"/>
        <v>0</v>
      </c>
      <c r="H13" s="69"/>
    </row>
    <row r="14" spans="1:9" x14ac:dyDescent="0.25">
      <c r="A14" s="82"/>
      <c r="B14" s="81"/>
      <c r="C14" s="84"/>
      <c r="D14" s="86"/>
      <c r="E14" s="86"/>
      <c r="F14" s="34" t="s">
        <v>11</v>
      </c>
      <c r="G14" s="40">
        <f t="shared" ref="G14" si="2">G20+G62+G74+G86+G104+G116+G140+G152</f>
        <v>2110.19</v>
      </c>
      <c r="H14" s="69"/>
    </row>
    <row r="15" spans="1:9" x14ac:dyDescent="0.25">
      <c r="A15" s="82"/>
      <c r="B15" s="60"/>
      <c r="C15" s="85"/>
      <c r="D15" s="86"/>
      <c r="E15" s="86"/>
      <c r="F15" s="34" t="s">
        <v>12</v>
      </c>
      <c r="G15" s="40">
        <f t="shared" ref="G15" si="3">G21+G63+G75+G87+G105+G117+G141+G153</f>
        <v>0</v>
      </c>
      <c r="H15" s="69"/>
    </row>
    <row r="16" spans="1:9" x14ac:dyDescent="0.25">
      <c r="A16" s="46" t="s">
        <v>15</v>
      </c>
      <c r="B16" s="66" t="s">
        <v>72</v>
      </c>
      <c r="C16" s="49" t="s">
        <v>74</v>
      </c>
      <c r="D16" s="52">
        <v>45658</v>
      </c>
      <c r="E16" s="52">
        <v>46022</v>
      </c>
      <c r="F16" s="34" t="s">
        <v>3</v>
      </c>
      <c r="G16" s="40">
        <f t="shared" ref="G16" si="4">SUM(G17:G21)</f>
        <v>1828.37</v>
      </c>
      <c r="H16" s="59"/>
    </row>
    <row r="17" spans="1:9" x14ac:dyDescent="0.25">
      <c r="A17" s="47"/>
      <c r="B17" s="67"/>
      <c r="C17" s="50"/>
      <c r="D17" s="53"/>
      <c r="E17" s="53"/>
      <c r="F17" s="34" t="s">
        <v>9</v>
      </c>
      <c r="G17" s="40">
        <f t="shared" ref="G17" si="5">G23+G29+G35+G41+G47+G53</f>
        <v>163.15</v>
      </c>
      <c r="H17" s="81"/>
    </row>
    <row r="18" spans="1:9" x14ac:dyDescent="0.25">
      <c r="A18" s="47"/>
      <c r="B18" s="67"/>
      <c r="C18" s="50"/>
      <c r="D18" s="53"/>
      <c r="E18" s="53"/>
      <c r="F18" s="34" t="s">
        <v>10</v>
      </c>
      <c r="G18" s="40">
        <f t="shared" ref="G18:G21" si="6">G24+G30+G36+G42+G48+G54</f>
        <v>13.86</v>
      </c>
      <c r="H18" s="81"/>
    </row>
    <row r="19" spans="1:9" x14ac:dyDescent="0.25">
      <c r="A19" s="47"/>
      <c r="B19" s="67"/>
      <c r="C19" s="50"/>
      <c r="D19" s="53"/>
      <c r="E19" s="53"/>
      <c r="F19" s="34" t="s">
        <v>8</v>
      </c>
      <c r="G19" s="40">
        <f t="shared" si="6"/>
        <v>0</v>
      </c>
      <c r="H19" s="81"/>
    </row>
    <row r="20" spans="1:9" x14ac:dyDescent="0.25">
      <c r="A20" s="47"/>
      <c r="B20" s="67"/>
      <c r="C20" s="50"/>
      <c r="D20" s="53"/>
      <c r="E20" s="53"/>
      <c r="F20" s="34" t="s">
        <v>11</v>
      </c>
      <c r="G20" s="40">
        <f t="shared" si="6"/>
        <v>1651.36</v>
      </c>
      <c r="H20" s="81"/>
    </row>
    <row r="21" spans="1:9" x14ac:dyDescent="0.25">
      <c r="A21" s="48"/>
      <c r="B21" s="68"/>
      <c r="C21" s="51"/>
      <c r="D21" s="54"/>
      <c r="E21" s="54"/>
      <c r="F21" s="34" t="s">
        <v>12</v>
      </c>
      <c r="G21" s="40">
        <f t="shared" si="6"/>
        <v>0</v>
      </c>
      <c r="H21" s="60"/>
    </row>
    <row r="22" spans="1:9" x14ac:dyDescent="0.25">
      <c r="A22" s="46" t="s">
        <v>16</v>
      </c>
      <c r="B22" s="49" t="s">
        <v>18</v>
      </c>
      <c r="C22" s="49" t="s">
        <v>74</v>
      </c>
      <c r="D22" s="52">
        <v>45658</v>
      </c>
      <c r="E22" s="52">
        <v>46022</v>
      </c>
      <c r="F22" s="34" t="s">
        <v>3</v>
      </c>
      <c r="G22" s="40">
        <f t="shared" ref="G22" si="7">SUM(G23:G27)</f>
        <v>685.23099999999999</v>
      </c>
      <c r="H22" s="49" t="s">
        <v>131</v>
      </c>
      <c r="I22" s="23" t="s">
        <v>89</v>
      </c>
    </row>
    <row r="23" spans="1:9" x14ac:dyDescent="0.25">
      <c r="A23" s="47"/>
      <c r="B23" s="50"/>
      <c r="C23" s="50"/>
      <c r="D23" s="53"/>
      <c r="E23" s="53"/>
      <c r="F23" s="34" t="s">
        <v>9</v>
      </c>
      <c r="G23" s="40"/>
      <c r="H23" s="50"/>
    </row>
    <row r="24" spans="1:9" x14ac:dyDescent="0.25">
      <c r="A24" s="47"/>
      <c r="B24" s="50"/>
      <c r="C24" s="50"/>
      <c r="D24" s="53"/>
      <c r="E24" s="53"/>
      <c r="F24" s="34" t="s">
        <v>10</v>
      </c>
      <c r="G24" s="40">
        <v>13.86</v>
      </c>
      <c r="H24" s="50"/>
    </row>
    <row r="25" spans="1:9" x14ac:dyDescent="0.25">
      <c r="A25" s="47"/>
      <c r="B25" s="50"/>
      <c r="C25" s="50"/>
      <c r="D25" s="53"/>
      <c r="E25" s="53"/>
      <c r="F25" s="34" t="s">
        <v>8</v>
      </c>
      <c r="G25" s="40"/>
      <c r="H25" s="50"/>
    </row>
    <row r="26" spans="1:9" x14ac:dyDescent="0.25">
      <c r="A26" s="47"/>
      <c r="B26" s="50"/>
      <c r="C26" s="50"/>
      <c r="D26" s="53"/>
      <c r="E26" s="53"/>
      <c r="F26" s="34" t="s">
        <v>11</v>
      </c>
      <c r="G26" s="40">
        <f>671.231+0.14</f>
        <v>671.37099999999998</v>
      </c>
      <c r="H26" s="50"/>
    </row>
    <row r="27" spans="1:9" x14ac:dyDescent="0.25">
      <c r="A27" s="48"/>
      <c r="B27" s="51"/>
      <c r="C27" s="51"/>
      <c r="D27" s="54"/>
      <c r="E27" s="54"/>
      <c r="F27" s="34" t="s">
        <v>12</v>
      </c>
      <c r="G27" s="40"/>
      <c r="H27" s="51"/>
    </row>
    <row r="28" spans="1:9" x14ac:dyDescent="0.25">
      <c r="A28" s="46" t="s">
        <v>17</v>
      </c>
      <c r="B28" s="49" t="s">
        <v>19</v>
      </c>
      <c r="C28" s="49" t="s">
        <v>74</v>
      </c>
      <c r="D28" s="52">
        <v>45658</v>
      </c>
      <c r="E28" s="52">
        <v>46022</v>
      </c>
      <c r="F28" s="34" t="s">
        <v>3</v>
      </c>
      <c r="G28" s="40">
        <f t="shared" ref="G28" si="8">SUM(G29:G33)</f>
        <v>549.68899999999996</v>
      </c>
      <c r="H28" s="49" t="s">
        <v>76</v>
      </c>
      <c r="I28" s="23" t="s">
        <v>90</v>
      </c>
    </row>
    <row r="29" spans="1:9" x14ac:dyDescent="0.25">
      <c r="A29" s="47"/>
      <c r="B29" s="50"/>
      <c r="C29" s="50"/>
      <c r="D29" s="53"/>
      <c r="E29" s="53"/>
      <c r="F29" s="34" t="s">
        <v>9</v>
      </c>
      <c r="G29" s="40"/>
      <c r="H29" s="50"/>
      <c r="I29" s="23" t="s">
        <v>91</v>
      </c>
    </row>
    <row r="30" spans="1:9" x14ac:dyDescent="0.25">
      <c r="A30" s="47"/>
      <c r="B30" s="50"/>
      <c r="C30" s="50"/>
      <c r="D30" s="53"/>
      <c r="E30" s="53"/>
      <c r="F30" s="34" t="s">
        <v>10</v>
      </c>
      <c r="G30" s="40"/>
      <c r="H30" s="50"/>
      <c r="I30" s="23" t="s">
        <v>92</v>
      </c>
    </row>
    <row r="31" spans="1:9" x14ac:dyDescent="0.25">
      <c r="A31" s="47"/>
      <c r="B31" s="50"/>
      <c r="C31" s="50"/>
      <c r="D31" s="53"/>
      <c r="E31" s="53"/>
      <c r="F31" s="34" t="s">
        <v>8</v>
      </c>
      <c r="G31" s="40"/>
      <c r="H31" s="50"/>
    </row>
    <row r="32" spans="1:9" x14ac:dyDescent="0.25">
      <c r="A32" s="47"/>
      <c r="B32" s="50"/>
      <c r="C32" s="50"/>
      <c r="D32" s="53"/>
      <c r="E32" s="53"/>
      <c r="F32" s="34" t="s">
        <v>11</v>
      </c>
      <c r="G32" s="40">
        <v>549.68899999999996</v>
      </c>
      <c r="H32" s="50"/>
    </row>
    <row r="33" spans="1:9" x14ac:dyDescent="0.25">
      <c r="A33" s="48"/>
      <c r="B33" s="51"/>
      <c r="C33" s="51"/>
      <c r="D33" s="54"/>
      <c r="E33" s="54"/>
      <c r="F33" s="34" t="s">
        <v>12</v>
      </c>
      <c r="G33" s="40"/>
      <c r="H33" s="51"/>
    </row>
    <row r="34" spans="1:9" x14ac:dyDescent="0.25">
      <c r="A34" s="46" t="s">
        <v>20</v>
      </c>
      <c r="B34" s="49" t="s">
        <v>75</v>
      </c>
      <c r="C34" s="49" t="s">
        <v>74</v>
      </c>
      <c r="D34" s="52">
        <v>45658</v>
      </c>
      <c r="E34" s="52">
        <v>46022</v>
      </c>
      <c r="F34" s="34" t="s">
        <v>3</v>
      </c>
      <c r="G34" s="40">
        <f t="shared" ref="G34" si="9">SUM(G35:G39)</f>
        <v>326.3</v>
      </c>
      <c r="H34" s="49" t="s">
        <v>125</v>
      </c>
      <c r="I34" s="23" t="s">
        <v>93</v>
      </c>
    </row>
    <row r="35" spans="1:9" x14ac:dyDescent="0.25">
      <c r="A35" s="47"/>
      <c r="B35" s="50"/>
      <c r="C35" s="50"/>
      <c r="D35" s="53"/>
      <c r="E35" s="53"/>
      <c r="F35" s="34" t="s">
        <v>9</v>
      </c>
      <c r="G35" s="40"/>
      <c r="H35" s="50"/>
    </row>
    <row r="36" spans="1:9" x14ac:dyDescent="0.25">
      <c r="A36" s="47"/>
      <c r="B36" s="50"/>
      <c r="C36" s="50"/>
      <c r="D36" s="53"/>
      <c r="E36" s="53"/>
      <c r="F36" s="34" t="s">
        <v>10</v>
      </c>
      <c r="G36" s="40"/>
      <c r="H36" s="50"/>
    </row>
    <row r="37" spans="1:9" x14ac:dyDescent="0.25">
      <c r="A37" s="47"/>
      <c r="B37" s="50"/>
      <c r="C37" s="50"/>
      <c r="D37" s="53"/>
      <c r="E37" s="53"/>
      <c r="F37" s="34" t="s">
        <v>8</v>
      </c>
      <c r="G37" s="40"/>
      <c r="H37" s="50"/>
    </row>
    <row r="38" spans="1:9" x14ac:dyDescent="0.25">
      <c r="A38" s="47"/>
      <c r="B38" s="50"/>
      <c r="C38" s="50"/>
      <c r="D38" s="53"/>
      <c r="E38" s="53"/>
      <c r="F38" s="34" t="s">
        <v>11</v>
      </c>
      <c r="G38" s="40">
        <v>326.3</v>
      </c>
      <c r="H38" s="50"/>
    </row>
    <row r="39" spans="1:9" x14ac:dyDescent="0.25">
      <c r="A39" s="48"/>
      <c r="B39" s="51"/>
      <c r="C39" s="51"/>
      <c r="D39" s="54"/>
      <c r="E39" s="54"/>
      <c r="F39" s="34" t="s">
        <v>12</v>
      </c>
      <c r="G39" s="40"/>
      <c r="H39" s="51"/>
    </row>
    <row r="40" spans="1:9" x14ac:dyDescent="0.25">
      <c r="A40" s="46" t="s">
        <v>176</v>
      </c>
      <c r="B40" s="49" t="s">
        <v>177</v>
      </c>
      <c r="C40" s="49" t="s">
        <v>74</v>
      </c>
      <c r="D40" s="52">
        <v>45658</v>
      </c>
      <c r="E40" s="52">
        <v>46022</v>
      </c>
      <c r="F40" s="37" t="s">
        <v>3</v>
      </c>
      <c r="G40" s="40">
        <f t="shared" ref="G40" si="10">SUM(G41:G45)</f>
        <v>163.15</v>
      </c>
      <c r="H40" s="49" t="s">
        <v>26</v>
      </c>
      <c r="I40" s="23" t="s">
        <v>96</v>
      </c>
    </row>
    <row r="41" spans="1:9" x14ac:dyDescent="0.25">
      <c r="A41" s="47"/>
      <c r="B41" s="50"/>
      <c r="C41" s="50"/>
      <c r="D41" s="53"/>
      <c r="E41" s="53"/>
      <c r="F41" s="37" t="s">
        <v>9</v>
      </c>
      <c r="G41" s="40">
        <v>163.15</v>
      </c>
      <c r="H41" s="50"/>
    </row>
    <row r="42" spans="1:9" x14ac:dyDescent="0.25">
      <c r="A42" s="47"/>
      <c r="B42" s="50"/>
      <c r="C42" s="50"/>
      <c r="D42" s="53"/>
      <c r="E42" s="53"/>
      <c r="F42" s="37" t="s">
        <v>10</v>
      </c>
      <c r="G42" s="40"/>
      <c r="H42" s="50"/>
    </row>
    <row r="43" spans="1:9" x14ac:dyDescent="0.25">
      <c r="A43" s="47"/>
      <c r="B43" s="50"/>
      <c r="C43" s="50"/>
      <c r="D43" s="53"/>
      <c r="E43" s="53"/>
      <c r="F43" s="37" t="s">
        <v>8</v>
      </c>
      <c r="G43" s="40"/>
      <c r="H43" s="50"/>
    </row>
    <row r="44" spans="1:9" x14ac:dyDescent="0.25">
      <c r="A44" s="47"/>
      <c r="B44" s="50"/>
      <c r="C44" s="50"/>
      <c r="D44" s="53"/>
      <c r="E44" s="53"/>
      <c r="F44" s="37" t="s">
        <v>11</v>
      </c>
      <c r="G44" s="40"/>
      <c r="H44" s="50"/>
    </row>
    <row r="45" spans="1:9" x14ac:dyDescent="0.25">
      <c r="A45" s="48"/>
      <c r="B45" s="51"/>
      <c r="C45" s="51"/>
      <c r="D45" s="54"/>
      <c r="E45" s="54"/>
      <c r="F45" s="37" t="s">
        <v>12</v>
      </c>
      <c r="G45" s="40"/>
      <c r="H45" s="51"/>
    </row>
    <row r="46" spans="1:9" x14ac:dyDescent="0.25">
      <c r="A46" s="46" t="s">
        <v>23</v>
      </c>
      <c r="B46" s="49" t="s">
        <v>25</v>
      </c>
      <c r="C46" s="49" t="s">
        <v>74</v>
      </c>
      <c r="D46" s="52">
        <v>45658</v>
      </c>
      <c r="E46" s="52">
        <v>46022</v>
      </c>
      <c r="F46" s="34" t="s">
        <v>3</v>
      </c>
      <c r="G46" s="40">
        <f t="shared" ref="G46" si="11">SUM(G47:G51)</f>
        <v>71.900000000000006</v>
      </c>
      <c r="H46" s="49" t="s">
        <v>26</v>
      </c>
      <c r="I46" s="23" t="s">
        <v>96</v>
      </c>
    </row>
    <row r="47" spans="1:9" x14ac:dyDescent="0.25">
      <c r="A47" s="47"/>
      <c r="B47" s="50"/>
      <c r="C47" s="50"/>
      <c r="D47" s="53"/>
      <c r="E47" s="53"/>
      <c r="F47" s="34" t="s">
        <v>9</v>
      </c>
      <c r="G47" s="40"/>
      <c r="H47" s="50"/>
    </row>
    <row r="48" spans="1:9" x14ac:dyDescent="0.25">
      <c r="A48" s="47"/>
      <c r="B48" s="50"/>
      <c r="C48" s="50"/>
      <c r="D48" s="53"/>
      <c r="E48" s="53"/>
      <c r="F48" s="34" t="s">
        <v>10</v>
      </c>
      <c r="G48" s="40"/>
      <c r="H48" s="50"/>
    </row>
    <row r="49" spans="1:9" x14ac:dyDescent="0.25">
      <c r="A49" s="47"/>
      <c r="B49" s="50"/>
      <c r="C49" s="50"/>
      <c r="D49" s="53"/>
      <c r="E49" s="53"/>
      <c r="F49" s="34" t="s">
        <v>8</v>
      </c>
      <c r="G49" s="40"/>
      <c r="H49" s="50"/>
    </row>
    <row r="50" spans="1:9" x14ac:dyDescent="0.25">
      <c r="A50" s="47"/>
      <c r="B50" s="50"/>
      <c r="C50" s="50"/>
      <c r="D50" s="53"/>
      <c r="E50" s="53"/>
      <c r="F50" s="34" t="s">
        <v>11</v>
      </c>
      <c r="G50" s="40">
        <v>71.900000000000006</v>
      </c>
      <c r="H50" s="50"/>
    </row>
    <row r="51" spans="1:9" x14ac:dyDescent="0.25">
      <c r="A51" s="48"/>
      <c r="B51" s="51"/>
      <c r="C51" s="51"/>
      <c r="D51" s="54"/>
      <c r="E51" s="54"/>
      <c r="F51" s="34" t="s">
        <v>12</v>
      </c>
      <c r="G51" s="40"/>
      <c r="H51" s="51"/>
    </row>
    <row r="52" spans="1:9" x14ac:dyDescent="0.25">
      <c r="A52" s="46" t="s">
        <v>49</v>
      </c>
      <c r="B52" s="49" t="s">
        <v>24</v>
      </c>
      <c r="C52" s="49" t="s">
        <v>74</v>
      </c>
      <c r="D52" s="52">
        <v>45658</v>
      </c>
      <c r="E52" s="52">
        <v>46022</v>
      </c>
      <c r="F52" s="34" t="s">
        <v>3</v>
      </c>
      <c r="G52" s="40">
        <f t="shared" ref="G52" si="12">SUM(G53:G57)</f>
        <v>32.1</v>
      </c>
      <c r="H52" s="49" t="s">
        <v>153</v>
      </c>
      <c r="I52" s="23" t="s">
        <v>100</v>
      </c>
    </row>
    <row r="53" spans="1:9" x14ac:dyDescent="0.25">
      <c r="A53" s="47"/>
      <c r="B53" s="50"/>
      <c r="C53" s="50"/>
      <c r="D53" s="53"/>
      <c r="E53" s="53"/>
      <c r="F53" s="34" t="s">
        <v>9</v>
      </c>
      <c r="G53" s="40"/>
      <c r="H53" s="50"/>
    </row>
    <row r="54" spans="1:9" x14ac:dyDescent="0.25">
      <c r="A54" s="47"/>
      <c r="B54" s="50"/>
      <c r="C54" s="50"/>
      <c r="D54" s="53"/>
      <c r="E54" s="53"/>
      <c r="F54" s="34" t="s">
        <v>10</v>
      </c>
      <c r="G54" s="40"/>
      <c r="H54" s="50"/>
    </row>
    <row r="55" spans="1:9" x14ac:dyDescent="0.25">
      <c r="A55" s="47"/>
      <c r="B55" s="50"/>
      <c r="C55" s="50"/>
      <c r="D55" s="53"/>
      <c r="E55" s="53"/>
      <c r="F55" s="34" t="s">
        <v>8</v>
      </c>
      <c r="G55" s="40"/>
      <c r="H55" s="50"/>
    </row>
    <row r="56" spans="1:9" x14ac:dyDescent="0.25">
      <c r="A56" s="47"/>
      <c r="B56" s="50"/>
      <c r="C56" s="50"/>
      <c r="D56" s="53"/>
      <c r="E56" s="53"/>
      <c r="F56" s="34" t="s">
        <v>11</v>
      </c>
      <c r="G56" s="40">
        <v>32.1</v>
      </c>
      <c r="H56" s="50"/>
    </row>
    <row r="57" spans="1:9" x14ac:dyDescent="0.25">
      <c r="A57" s="48"/>
      <c r="B57" s="51"/>
      <c r="C57" s="51"/>
      <c r="D57" s="54"/>
      <c r="E57" s="54"/>
      <c r="F57" s="34" t="s">
        <v>12</v>
      </c>
      <c r="G57" s="40"/>
      <c r="H57" s="51"/>
    </row>
    <row r="58" spans="1:9" hidden="1" x14ac:dyDescent="0.25">
      <c r="A58" s="46" t="s">
        <v>27</v>
      </c>
      <c r="B58" s="63" t="s">
        <v>60</v>
      </c>
      <c r="C58" s="49" t="s">
        <v>74</v>
      </c>
      <c r="D58" s="52">
        <v>45658</v>
      </c>
      <c r="E58" s="52">
        <v>46022</v>
      </c>
      <c r="F58" s="34" t="s">
        <v>3</v>
      </c>
      <c r="G58" s="40">
        <f t="shared" ref="G58" si="13">SUM(G59:G63)</f>
        <v>0</v>
      </c>
      <c r="H58" s="70"/>
      <c r="I58" s="23" t="s">
        <v>99</v>
      </c>
    </row>
    <row r="59" spans="1:9" hidden="1" x14ac:dyDescent="0.25">
      <c r="A59" s="47"/>
      <c r="B59" s="64"/>
      <c r="C59" s="50"/>
      <c r="D59" s="53"/>
      <c r="E59" s="53"/>
      <c r="F59" s="34" t="s">
        <v>9</v>
      </c>
      <c r="G59" s="40">
        <f t="shared" ref="G59:G62" si="14">G65</f>
        <v>0</v>
      </c>
      <c r="H59" s="71"/>
    </row>
    <row r="60" spans="1:9" hidden="1" x14ac:dyDescent="0.25">
      <c r="A60" s="47"/>
      <c r="B60" s="64"/>
      <c r="C60" s="50"/>
      <c r="D60" s="53"/>
      <c r="E60" s="53"/>
      <c r="F60" s="34" t="s">
        <v>10</v>
      </c>
      <c r="G60" s="40">
        <f t="shared" si="14"/>
        <v>0</v>
      </c>
      <c r="H60" s="71"/>
    </row>
    <row r="61" spans="1:9" hidden="1" x14ac:dyDescent="0.25">
      <c r="A61" s="47"/>
      <c r="B61" s="64"/>
      <c r="C61" s="50"/>
      <c r="D61" s="53"/>
      <c r="E61" s="53"/>
      <c r="F61" s="34" t="s">
        <v>8</v>
      </c>
      <c r="G61" s="40">
        <f t="shared" si="14"/>
        <v>0</v>
      </c>
      <c r="H61" s="71"/>
    </row>
    <row r="62" spans="1:9" hidden="1" x14ac:dyDescent="0.25">
      <c r="A62" s="47"/>
      <c r="B62" s="64"/>
      <c r="C62" s="50"/>
      <c r="D62" s="53"/>
      <c r="E62" s="53"/>
      <c r="F62" s="34" t="s">
        <v>11</v>
      </c>
      <c r="G62" s="40">
        <f t="shared" si="14"/>
        <v>0</v>
      </c>
      <c r="H62" s="71"/>
    </row>
    <row r="63" spans="1:9" hidden="1" x14ac:dyDescent="0.25">
      <c r="A63" s="48"/>
      <c r="B63" s="65"/>
      <c r="C63" s="51"/>
      <c r="D63" s="54"/>
      <c r="E63" s="54"/>
      <c r="F63" s="34" t="s">
        <v>12</v>
      </c>
      <c r="G63" s="40">
        <f t="shared" ref="G63" si="15">G69</f>
        <v>0</v>
      </c>
      <c r="H63" s="72"/>
    </row>
    <row r="64" spans="1:9" hidden="1" x14ac:dyDescent="0.25">
      <c r="A64" s="46" t="s">
        <v>175</v>
      </c>
      <c r="B64" s="49" t="s">
        <v>30</v>
      </c>
      <c r="C64" s="49" t="s">
        <v>74</v>
      </c>
      <c r="D64" s="52">
        <v>45658</v>
      </c>
      <c r="E64" s="52">
        <v>46022</v>
      </c>
      <c r="F64" s="34" t="s">
        <v>3</v>
      </c>
      <c r="G64" s="40">
        <f t="shared" ref="G64" si="16">SUM(G65:G69)</f>
        <v>0</v>
      </c>
      <c r="H64" s="49" t="s">
        <v>154</v>
      </c>
    </row>
    <row r="65" spans="1:9" hidden="1" x14ac:dyDescent="0.25">
      <c r="A65" s="47"/>
      <c r="B65" s="50"/>
      <c r="C65" s="50"/>
      <c r="D65" s="53"/>
      <c r="E65" s="53"/>
      <c r="F65" s="34" t="s">
        <v>9</v>
      </c>
      <c r="G65" s="40"/>
      <c r="H65" s="50"/>
      <c r="I65" s="23" t="s">
        <v>108</v>
      </c>
    </row>
    <row r="66" spans="1:9" hidden="1" x14ac:dyDescent="0.25">
      <c r="A66" s="47"/>
      <c r="B66" s="50"/>
      <c r="C66" s="50"/>
      <c r="D66" s="53"/>
      <c r="E66" s="53"/>
      <c r="F66" s="34" t="s">
        <v>10</v>
      </c>
      <c r="G66" s="40"/>
      <c r="H66" s="50"/>
    </row>
    <row r="67" spans="1:9" hidden="1" x14ac:dyDescent="0.25">
      <c r="A67" s="47"/>
      <c r="B67" s="50"/>
      <c r="C67" s="50"/>
      <c r="D67" s="53"/>
      <c r="E67" s="53"/>
      <c r="F67" s="34" t="s">
        <v>8</v>
      </c>
      <c r="G67" s="40"/>
      <c r="H67" s="50"/>
    </row>
    <row r="68" spans="1:9" hidden="1" x14ac:dyDescent="0.25">
      <c r="A68" s="47"/>
      <c r="B68" s="50"/>
      <c r="C68" s="50"/>
      <c r="D68" s="53"/>
      <c r="E68" s="53"/>
      <c r="F68" s="34" t="s">
        <v>11</v>
      </c>
      <c r="G68" s="40"/>
      <c r="H68" s="50"/>
    </row>
    <row r="69" spans="1:9" hidden="1" x14ac:dyDescent="0.25">
      <c r="A69" s="48"/>
      <c r="B69" s="51"/>
      <c r="C69" s="51"/>
      <c r="D69" s="54"/>
      <c r="E69" s="54"/>
      <c r="F69" s="34" t="s">
        <v>12</v>
      </c>
      <c r="G69" s="40"/>
      <c r="H69" s="51"/>
    </row>
    <row r="70" spans="1:9" x14ac:dyDescent="0.25">
      <c r="A70" s="46" t="s">
        <v>31</v>
      </c>
      <c r="B70" s="63" t="s">
        <v>69</v>
      </c>
      <c r="C70" s="49" t="s">
        <v>74</v>
      </c>
      <c r="D70" s="52">
        <v>45658</v>
      </c>
      <c r="E70" s="52">
        <v>46022</v>
      </c>
      <c r="F70" s="34" t="s">
        <v>3</v>
      </c>
      <c r="G70" s="40">
        <f t="shared" ref="G70" si="17">G74</f>
        <v>164</v>
      </c>
      <c r="H70" s="49"/>
      <c r="I70" s="23" t="s">
        <v>101</v>
      </c>
    </row>
    <row r="71" spans="1:9" x14ac:dyDescent="0.25">
      <c r="A71" s="47"/>
      <c r="B71" s="64"/>
      <c r="C71" s="50"/>
      <c r="D71" s="53"/>
      <c r="E71" s="53"/>
      <c r="F71" s="34" t="s">
        <v>9</v>
      </c>
      <c r="G71" s="40">
        <f t="shared" ref="G71:G73" si="18">G77</f>
        <v>0</v>
      </c>
      <c r="H71" s="50"/>
    </row>
    <row r="72" spans="1:9" x14ac:dyDescent="0.25">
      <c r="A72" s="47"/>
      <c r="B72" s="64"/>
      <c r="C72" s="50"/>
      <c r="D72" s="53"/>
      <c r="E72" s="53"/>
      <c r="F72" s="34" t="s">
        <v>10</v>
      </c>
      <c r="G72" s="40">
        <f t="shared" si="18"/>
        <v>0</v>
      </c>
      <c r="H72" s="50"/>
    </row>
    <row r="73" spans="1:9" x14ac:dyDescent="0.25">
      <c r="A73" s="47"/>
      <c r="B73" s="64"/>
      <c r="C73" s="50"/>
      <c r="D73" s="53"/>
      <c r="E73" s="53"/>
      <c r="F73" s="34" t="s">
        <v>8</v>
      </c>
      <c r="G73" s="40">
        <f t="shared" si="18"/>
        <v>0</v>
      </c>
      <c r="H73" s="50"/>
    </row>
    <row r="74" spans="1:9" x14ac:dyDescent="0.25">
      <c r="A74" s="47"/>
      <c r="B74" s="64"/>
      <c r="C74" s="50"/>
      <c r="D74" s="53"/>
      <c r="E74" s="53"/>
      <c r="F74" s="34" t="s">
        <v>11</v>
      </c>
      <c r="G74" s="40">
        <f t="shared" ref="G74" si="19">G80</f>
        <v>164</v>
      </c>
      <c r="H74" s="50"/>
    </row>
    <row r="75" spans="1:9" x14ac:dyDescent="0.25">
      <c r="A75" s="48"/>
      <c r="B75" s="65"/>
      <c r="C75" s="51"/>
      <c r="D75" s="54"/>
      <c r="E75" s="54"/>
      <c r="F75" s="34" t="s">
        <v>12</v>
      </c>
      <c r="G75" s="40">
        <f t="shared" ref="G75" si="20">G81</f>
        <v>0</v>
      </c>
      <c r="H75" s="51"/>
    </row>
    <row r="76" spans="1:9" x14ac:dyDescent="0.25">
      <c r="A76" s="46" t="s">
        <v>32</v>
      </c>
      <c r="B76" s="49" t="s">
        <v>33</v>
      </c>
      <c r="C76" s="49" t="s">
        <v>74</v>
      </c>
      <c r="D76" s="52">
        <v>45658</v>
      </c>
      <c r="E76" s="52">
        <v>46022</v>
      </c>
      <c r="F76" s="34" t="s">
        <v>3</v>
      </c>
      <c r="G76" s="40">
        <f t="shared" ref="G76" si="21">SUM(G77:G81)</f>
        <v>164</v>
      </c>
      <c r="H76" s="49" t="s">
        <v>124</v>
      </c>
      <c r="I76" s="23" t="s">
        <v>101</v>
      </c>
    </row>
    <row r="77" spans="1:9" x14ac:dyDescent="0.25">
      <c r="A77" s="47"/>
      <c r="B77" s="50"/>
      <c r="C77" s="50"/>
      <c r="D77" s="53"/>
      <c r="E77" s="53"/>
      <c r="F77" s="34" t="s">
        <v>9</v>
      </c>
      <c r="G77" s="40"/>
      <c r="H77" s="50"/>
    </row>
    <row r="78" spans="1:9" x14ac:dyDescent="0.25">
      <c r="A78" s="47"/>
      <c r="B78" s="50"/>
      <c r="C78" s="50"/>
      <c r="D78" s="53"/>
      <c r="E78" s="53"/>
      <c r="F78" s="34" t="s">
        <v>10</v>
      </c>
      <c r="G78" s="40"/>
      <c r="H78" s="50"/>
    </row>
    <row r="79" spans="1:9" x14ac:dyDescent="0.25">
      <c r="A79" s="47"/>
      <c r="B79" s="50"/>
      <c r="C79" s="50"/>
      <c r="D79" s="53"/>
      <c r="E79" s="53"/>
      <c r="F79" s="34" t="s">
        <v>8</v>
      </c>
      <c r="G79" s="40"/>
      <c r="H79" s="50"/>
    </row>
    <row r="80" spans="1:9" x14ac:dyDescent="0.25">
      <c r="A80" s="47"/>
      <c r="B80" s="50"/>
      <c r="C80" s="50"/>
      <c r="D80" s="53"/>
      <c r="E80" s="53"/>
      <c r="F80" s="34" t="s">
        <v>11</v>
      </c>
      <c r="G80" s="40">
        <v>164</v>
      </c>
      <c r="H80" s="50"/>
    </row>
    <row r="81" spans="1:9" x14ac:dyDescent="0.25">
      <c r="A81" s="48"/>
      <c r="B81" s="51"/>
      <c r="C81" s="51"/>
      <c r="D81" s="54"/>
      <c r="E81" s="54"/>
      <c r="F81" s="34" t="s">
        <v>12</v>
      </c>
      <c r="G81" s="40"/>
      <c r="H81" s="51"/>
    </row>
    <row r="82" spans="1:9" x14ac:dyDescent="0.25">
      <c r="A82" s="46" t="s">
        <v>37</v>
      </c>
      <c r="B82" s="63" t="s">
        <v>61</v>
      </c>
      <c r="C82" s="49" t="s">
        <v>74</v>
      </c>
      <c r="D82" s="52">
        <v>44927</v>
      </c>
      <c r="E82" s="52">
        <v>45291</v>
      </c>
      <c r="F82" s="34" t="s">
        <v>3</v>
      </c>
      <c r="G82" s="40">
        <f t="shared" ref="G82" si="22">SUM(G83:G87)</f>
        <v>50</v>
      </c>
      <c r="H82" s="49"/>
      <c r="I82" s="23" t="s">
        <v>98</v>
      </c>
    </row>
    <row r="83" spans="1:9" x14ac:dyDescent="0.25">
      <c r="A83" s="47"/>
      <c r="B83" s="64"/>
      <c r="C83" s="50"/>
      <c r="D83" s="53"/>
      <c r="E83" s="53"/>
      <c r="F83" s="34" t="s">
        <v>9</v>
      </c>
      <c r="G83" s="40">
        <f t="shared" ref="G83" si="23">G95</f>
        <v>0</v>
      </c>
      <c r="H83" s="50"/>
    </row>
    <row r="84" spans="1:9" x14ac:dyDescent="0.25">
      <c r="A84" s="47"/>
      <c r="B84" s="64"/>
      <c r="C84" s="50"/>
      <c r="D84" s="53"/>
      <c r="E84" s="53"/>
      <c r="F84" s="34" t="s">
        <v>10</v>
      </c>
      <c r="G84" s="40">
        <f t="shared" ref="G84" si="24">G96</f>
        <v>0</v>
      </c>
      <c r="H84" s="50"/>
    </row>
    <row r="85" spans="1:9" x14ac:dyDescent="0.25">
      <c r="A85" s="47"/>
      <c r="B85" s="64"/>
      <c r="C85" s="50"/>
      <c r="D85" s="53"/>
      <c r="E85" s="53"/>
      <c r="F85" s="34" t="s">
        <v>8</v>
      </c>
      <c r="G85" s="40">
        <f t="shared" ref="G85" si="25">G97</f>
        <v>0</v>
      </c>
      <c r="H85" s="50"/>
    </row>
    <row r="86" spans="1:9" x14ac:dyDescent="0.25">
      <c r="A86" s="47"/>
      <c r="B86" s="64"/>
      <c r="C86" s="50"/>
      <c r="D86" s="53"/>
      <c r="E86" s="53"/>
      <c r="F86" s="34" t="s">
        <v>11</v>
      </c>
      <c r="G86" s="40">
        <f t="shared" ref="G86" si="26">G98+G92</f>
        <v>50</v>
      </c>
      <c r="H86" s="50"/>
    </row>
    <row r="87" spans="1:9" x14ac:dyDescent="0.25">
      <c r="A87" s="48"/>
      <c r="B87" s="65"/>
      <c r="C87" s="51"/>
      <c r="D87" s="54"/>
      <c r="E87" s="54"/>
      <c r="F87" s="34" t="s">
        <v>12</v>
      </c>
      <c r="G87" s="40">
        <f t="shared" ref="G87" si="27">G99</f>
        <v>0</v>
      </c>
      <c r="H87" s="51"/>
    </row>
    <row r="88" spans="1:9" hidden="1" x14ac:dyDescent="0.25">
      <c r="A88" s="46" t="s">
        <v>38</v>
      </c>
      <c r="B88" s="49" t="s">
        <v>39</v>
      </c>
      <c r="C88" s="49" t="s">
        <v>74</v>
      </c>
      <c r="D88" s="52">
        <v>44927</v>
      </c>
      <c r="E88" s="52">
        <v>45291</v>
      </c>
      <c r="F88" s="34" t="s">
        <v>3</v>
      </c>
      <c r="G88" s="40">
        <f t="shared" ref="G88" si="28">SUM(G89:G93)</f>
        <v>0</v>
      </c>
      <c r="H88" s="49" t="s">
        <v>130</v>
      </c>
    </row>
    <row r="89" spans="1:9" hidden="1" x14ac:dyDescent="0.25">
      <c r="A89" s="47"/>
      <c r="B89" s="50"/>
      <c r="C89" s="50"/>
      <c r="D89" s="53"/>
      <c r="E89" s="53"/>
      <c r="F89" s="34" t="s">
        <v>9</v>
      </c>
      <c r="G89" s="40"/>
      <c r="H89" s="50"/>
    </row>
    <row r="90" spans="1:9" hidden="1" x14ac:dyDescent="0.25">
      <c r="A90" s="47"/>
      <c r="B90" s="50"/>
      <c r="C90" s="50"/>
      <c r="D90" s="53"/>
      <c r="E90" s="53"/>
      <c r="F90" s="34" t="s">
        <v>10</v>
      </c>
      <c r="G90" s="40"/>
      <c r="H90" s="50"/>
    </row>
    <row r="91" spans="1:9" hidden="1" x14ac:dyDescent="0.25">
      <c r="A91" s="47"/>
      <c r="B91" s="50"/>
      <c r="C91" s="50"/>
      <c r="D91" s="53"/>
      <c r="E91" s="53"/>
      <c r="F91" s="34" t="s">
        <v>8</v>
      </c>
      <c r="G91" s="40"/>
      <c r="H91" s="50"/>
    </row>
    <row r="92" spans="1:9" hidden="1" x14ac:dyDescent="0.25">
      <c r="A92" s="47"/>
      <c r="B92" s="50"/>
      <c r="C92" s="50"/>
      <c r="D92" s="53"/>
      <c r="E92" s="53"/>
      <c r="F92" s="34" t="s">
        <v>11</v>
      </c>
      <c r="G92" s="40"/>
      <c r="H92" s="50"/>
    </row>
    <row r="93" spans="1:9" hidden="1" x14ac:dyDescent="0.25">
      <c r="A93" s="48"/>
      <c r="B93" s="51"/>
      <c r="C93" s="51"/>
      <c r="D93" s="54"/>
      <c r="E93" s="54"/>
      <c r="F93" s="34" t="s">
        <v>12</v>
      </c>
      <c r="G93" s="40"/>
      <c r="H93" s="51"/>
    </row>
    <row r="94" spans="1:9" x14ac:dyDescent="0.25">
      <c r="A94" s="46" t="s">
        <v>134</v>
      </c>
      <c r="B94" s="49" t="s">
        <v>133</v>
      </c>
      <c r="C94" s="49" t="s">
        <v>74</v>
      </c>
      <c r="D94" s="52">
        <v>44927</v>
      </c>
      <c r="E94" s="52">
        <v>45291</v>
      </c>
      <c r="F94" s="34" t="s">
        <v>3</v>
      </c>
      <c r="G94" s="40">
        <f t="shared" ref="G94" si="29">SUM(G95:G99)</f>
        <v>50</v>
      </c>
      <c r="H94" s="49" t="s">
        <v>135</v>
      </c>
    </row>
    <row r="95" spans="1:9" x14ac:dyDescent="0.25">
      <c r="A95" s="47"/>
      <c r="B95" s="50"/>
      <c r="C95" s="50"/>
      <c r="D95" s="53"/>
      <c r="E95" s="53"/>
      <c r="F95" s="34" t="s">
        <v>9</v>
      </c>
      <c r="G95" s="40"/>
      <c r="H95" s="50"/>
    </row>
    <row r="96" spans="1:9" x14ac:dyDescent="0.25">
      <c r="A96" s="47"/>
      <c r="B96" s="50"/>
      <c r="C96" s="50"/>
      <c r="D96" s="53"/>
      <c r="E96" s="53"/>
      <c r="F96" s="34" t="s">
        <v>10</v>
      </c>
      <c r="G96" s="40"/>
      <c r="H96" s="50"/>
    </row>
    <row r="97" spans="1:9" x14ac:dyDescent="0.25">
      <c r="A97" s="47"/>
      <c r="B97" s="50"/>
      <c r="C97" s="50"/>
      <c r="D97" s="53"/>
      <c r="E97" s="53"/>
      <c r="F97" s="34" t="s">
        <v>8</v>
      </c>
      <c r="G97" s="40"/>
      <c r="H97" s="50"/>
    </row>
    <row r="98" spans="1:9" x14ac:dyDescent="0.25">
      <c r="A98" s="47"/>
      <c r="B98" s="50"/>
      <c r="C98" s="50"/>
      <c r="D98" s="53"/>
      <c r="E98" s="53"/>
      <c r="F98" s="34" t="s">
        <v>11</v>
      </c>
      <c r="G98" s="40">
        <v>50</v>
      </c>
      <c r="H98" s="50"/>
    </row>
    <row r="99" spans="1:9" x14ac:dyDescent="0.25">
      <c r="A99" s="48"/>
      <c r="B99" s="51"/>
      <c r="C99" s="51"/>
      <c r="D99" s="54"/>
      <c r="E99" s="54"/>
      <c r="F99" s="34" t="s">
        <v>12</v>
      </c>
      <c r="G99" s="40"/>
      <c r="H99" s="51"/>
    </row>
    <row r="100" spans="1:9" hidden="1" x14ac:dyDescent="0.25">
      <c r="A100" s="55" t="s">
        <v>47</v>
      </c>
      <c r="B100" s="56" t="s">
        <v>64</v>
      </c>
      <c r="C100" s="57"/>
      <c r="D100" s="58"/>
      <c r="E100" s="58"/>
      <c r="F100" s="38" t="s">
        <v>3</v>
      </c>
      <c r="G100" s="40">
        <f t="shared" ref="G100" si="30">SUM(G101:G105)</f>
        <v>0</v>
      </c>
      <c r="H100" s="49"/>
    </row>
    <row r="101" spans="1:9" hidden="1" x14ac:dyDescent="0.25">
      <c r="A101" s="55"/>
      <c r="B101" s="56"/>
      <c r="C101" s="57"/>
      <c r="D101" s="58"/>
      <c r="E101" s="58"/>
      <c r="F101" s="34" t="s">
        <v>9</v>
      </c>
      <c r="G101" s="41">
        <f t="shared" ref="G101" si="31">G107</f>
        <v>0</v>
      </c>
      <c r="H101" s="50"/>
    </row>
    <row r="102" spans="1:9" hidden="1" x14ac:dyDescent="0.25">
      <c r="A102" s="55"/>
      <c r="B102" s="56"/>
      <c r="C102" s="57"/>
      <c r="D102" s="58"/>
      <c r="E102" s="58"/>
      <c r="F102" s="34" t="s">
        <v>10</v>
      </c>
      <c r="G102" s="41">
        <f t="shared" ref="G102" si="32">G108</f>
        <v>0</v>
      </c>
      <c r="H102" s="50"/>
    </row>
    <row r="103" spans="1:9" hidden="1" x14ac:dyDescent="0.25">
      <c r="A103" s="55"/>
      <c r="B103" s="56"/>
      <c r="C103" s="57"/>
      <c r="D103" s="58"/>
      <c r="E103" s="58"/>
      <c r="F103" s="34" t="s">
        <v>8</v>
      </c>
      <c r="G103" s="41">
        <f t="shared" ref="G103" si="33">G109</f>
        <v>0</v>
      </c>
      <c r="H103" s="50"/>
    </row>
    <row r="104" spans="1:9" hidden="1" x14ac:dyDescent="0.25">
      <c r="A104" s="55"/>
      <c r="B104" s="56"/>
      <c r="C104" s="57"/>
      <c r="D104" s="58"/>
      <c r="E104" s="58"/>
      <c r="F104" s="34" t="s">
        <v>11</v>
      </c>
      <c r="G104" s="41">
        <f t="shared" ref="G104" si="34">G110</f>
        <v>0</v>
      </c>
      <c r="H104" s="50"/>
    </row>
    <row r="105" spans="1:9" hidden="1" x14ac:dyDescent="0.25">
      <c r="A105" s="55"/>
      <c r="B105" s="56"/>
      <c r="C105" s="57"/>
      <c r="D105" s="58"/>
      <c r="E105" s="58"/>
      <c r="F105" s="34" t="s">
        <v>12</v>
      </c>
      <c r="G105" s="41">
        <f t="shared" ref="G105" si="35">G111</f>
        <v>0</v>
      </c>
      <c r="H105" s="51"/>
    </row>
    <row r="106" spans="1:9" hidden="1" x14ac:dyDescent="0.25">
      <c r="A106" s="46" t="s">
        <v>48</v>
      </c>
      <c r="B106" s="49" t="s">
        <v>67</v>
      </c>
      <c r="C106" s="49" t="s">
        <v>74</v>
      </c>
      <c r="D106" s="52">
        <v>44927</v>
      </c>
      <c r="E106" s="52">
        <v>45291</v>
      </c>
      <c r="F106" s="34" t="s">
        <v>3</v>
      </c>
      <c r="G106" s="40">
        <f t="shared" ref="G106" si="36">SUM(G107:G111)</f>
        <v>0</v>
      </c>
      <c r="H106" s="49" t="s">
        <v>66</v>
      </c>
      <c r="I106" s="23" t="s">
        <v>103</v>
      </c>
    </row>
    <row r="107" spans="1:9" hidden="1" x14ac:dyDescent="0.25">
      <c r="A107" s="47"/>
      <c r="B107" s="50"/>
      <c r="C107" s="50"/>
      <c r="D107" s="53"/>
      <c r="E107" s="53"/>
      <c r="F107" s="34" t="s">
        <v>9</v>
      </c>
      <c r="G107" s="41"/>
      <c r="H107" s="50"/>
      <c r="I107" s="23" t="s">
        <v>113</v>
      </c>
    </row>
    <row r="108" spans="1:9" hidden="1" x14ac:dyDescent="0.25">
      <c r="A108" s="47"/>
      <c r="B108" s="50"/>
      <c r="C108" s="50"/>
      <c r="D108" s="53"/>
      <c r="E108" s="53"/>
      <c r="F108" s="34" t="s">
        <v>10</v>
      </c>
      <c r="G108" s="41"/>
      <c r="H108" s="50"/>
    </row>
    <row r="109" spans="1:9" hidden="1" x14ac:dyDescent="0.25">
      <c r="A109" s="47"/>
      <c r="B109" s="50"/>
      <c r="C109" s="50"/>
      <c r="D109" s="53"/>
      <c r="E109" s="53"/>
      <c r="F109" s="34" t="s">
        <v>8</v>
      </c>
      <c r="G109" s="41"/>
      <c r="H109" s="50"/>
    </row>
    <row r="110" spans="1:9" hidden="1" x14ac:dyDescent="0.25">
      <c r="A110" s="47"/>
      <c r="B110" s="50"/>
      <c r="C110" s="50"/>
      <c r="D110" s="53"/>
      <c r="E110" s="53"/>
      <c r="F110" s="34" t="s">
        <v>11</v>
      </c>
      <c r="G110" s="41"/>
      <c r="H110" s="50"/>
    </row>
    <row r="111" spans="1:9" hidden="1" x14ac:dyDescent="0.25">
      <c r="A111" s="48"/>
      <c r="B111" s="51"/>
      <c r="C111" s="51"/>
      <c r="D111" s="54"/>
      <c r="E111" s="54"/>
      <c r="F111" s="34" t="s">
        <v>12</v>
      </c>
      <c r="G111" s="41"/>
      <c r="H111" s="51"/>
    </row>
    <row r="112" spans="1:9" x14ac:dyDescent="0.25">
      <c r="A112" s="46" t="s">
        <v>52</v>
      </c>
      <c r="B112" s="63" t="s">
        <v>55</v>
      </c>
      <c r="C112" s="49" t="s">
        <v>74</v>
      </c>
      <c r="D112" s="52">
        <v>45658</v>
      </c>
      <c r="E112" s="52">
        <v>46022</v>
      </c>
      <c r="F112" s="34" t="s">
        <v>3</v>
      </c>
      <c r="G112" s="40">
        <f t="shared" ref="G112" si="37">SUM(G113:G117)</f>
        <v>161.41000000000003</v>
      </c>
      <c r="H112" s="49"/>
    </row>
    <row r="113" spans="1:9" x14ac:dyDescent="0.25">
      <c r="A113" s="47"/>
      <c r="B113" s="64"/>
      <c r="C113" s="50"/>
      <c r="D113" s="53"/>
      <c r="E113" s="53"/>
      <c r="F113" s="34" t="s">
        <v>9</v>
      </c>
      <c r="G113" s="41">
        <f t="shared" ref="G113" si="38">G119+G125+G131</f>
        <v>0</v>
      </c>
      <c r="H113" s="50"/>
    </row>
    <row r="114" spans="1:9" x14ac:dyDescent="0.25">
      <c r="A114" s="47"/>
      <c r="B114" s="64"/>
      <c r="C114" s="50"/>
      <c r="D114" s="53"/>
      <c r="E114" s="53"/>
      <c r="F114" s="34" t="s">
        <v>10</v>
      </c>
      <c r="G114" s="41">
        <f t="shared" ref="G114" si="39">G120+G126+G132</f>
        <v>0</v>
      </c>
      <c r="H114" s="50"/>
    </row>
    <row r="115" spans="1:9" x14ac:dyDescent="0.25">
      <c r="A115" s="47"/>
      <c r="B115" s="64"/>
      <c r="C115" s="50"/>
      <c r="D115" s="53"/>
      <c r="E115" s="53"/>
      <c r="F115" s="34" t="s">
        <v>8</v>
      </c>
      <c r="G115" s="41">
        <f t="shared" ref="G115" si="40">G121+G127+G133</f>
        <v>0</v>
      </c>
      <c r="H115" s="50"/>
    </row>
    <row r="116" spans="1:9" x14ac:dyDescent="0.25">
      <c r="A116" s="47"/>
      <c r="B116" s="64"/>
      <c r="C116" s="50"/>
      <c r="D116" s="53"/>
      <c r="E116" s="53"/>
      <c r="F116" s="34" t="s">
        <v>11</v>
      </c>
      <c r="G116" s="41">
        <f t="shared" ref="G116" si="41">G122+G128+G134</f>
        <v>161.41000000000003</v>
      </c>
      <c r="H116" s="50"/>
    </row>
    <row r="117" spans="1:9" x14ac:dyDescent="0.25">
      <c r="A117" s="48"/>
      <c r="B117" s="65"/>
      <c r="C117" s="51"/>
      <c r="D117" s="54"/>
      <c r="E117" s="54"/>
      <c r="F117" s="34" t="s">
        <v>12</v>
      </c>
      <c r="G117" s="41">
        <f t="shared" ref="G117" si="42">G123+G129+G135</f>
        <v>0</v>
      </c>
      <c r="H117" s="51"/>
    </row>
    <row r="118" spans="1:9" ht="40.5" x14ac:dyDescent="0.25">
      <c r="A118" s="46" t="s">
        <v>53</v>
      </c>
      <c r="B118" s="49" t="s">
        <v>58</v>
      </c>
      <c r="C118" s="49" t="s">
        <v>74</v>
      </c>
      <c r="D118" s="52">
        <v>45658</v>
      </c>
      <c r="E118" s="52">
        <v>46022</v>
      </c>
      <c r="F118" s="34" t="s">
        <v>3</v>
      </c>
      <c r="G118" s="40">
        <f t="shared" ref="G118" si="43">SUM(G119:G123)</f>
        <v>81.62</v>
      </c>
      <c r="H118" s="49" t="s">
        <v>82</v>
      </c>
      <c r="I118" s="23" t="s">
        <v>106</v>
      </c>
    </row>
    <row r="119" spans="1:9" x14ac:dyDescent="0.25">
      <c r="A119" s="47"/>
      <c r="B119" s="50"/>
      <c r="C119" s="50"/>
      <c r="D119" s="53"/>
      <c r="E119" s="53"/>
      <c r="F119" s="34" t="s">
        <v>9</v>
      </c>
      <c r="G119" s="41"/>
      <c r="H119" s="50"/>
    </row>
    <row r="120" spans="1:9" x14ac:dyDescent="0.25">
      <c r="A120" s="47"/>
      <c r="B120" s="50"/>
      <c r="C120" s="50"/>
      <c r="D120" s="53"/>
      <c r="E120" s="53"/>
      <c r="F120" s="34" t="s">
        <v>10</v>
      </c>
      <c r="G120" s="41"/>
      <c r="H120" s="50"/>
    </row>
    <row r="121" spans="1:9" x14ac:dyDescent="0.25">
      <c r="A121" s="47"/>
      <c r="B121" s="50"/>
      <c r="C121" s="50"/>
      <c r="D121" s="53"/>
      <c r="E121" s="53"/>
      <c r="F121" s="34" t="s">
        <v>8</v>
      </c>
      <c r="G121" s="41"/>
      <c r="H121" s="50"/>
    </row>
    <row r="122" spans="1:9" x14ac:dyDescent="0.25">
      <c r="A122" s="47"/>
      <c r="B122" s="50"/>
      <c r="C122" s="50"/>
      <c r="D122" s="53"/>
      <c r="E122" s="53"/>
      <c r="F122" s="34" t="s">
        <v>11</v>
      </c>
      <c r="G122" s="41">
        <v>81.62</v>
      </c>
      <c r="H122" s="50"/>
    </row>
    <row r="123" spans="1:9" x14ac:dyDescent="0.25">
      <c r="A123" s="48"/>
      <c r="B123" s="51"/>
      <c r="C123" s="51"/>
      <c r="D123" s="54"/>
      <c r="E123" s="54"/>
      <c r="F123" s="34" t="s">
        <v>12</v>
      </c>
      <c r="G123" s="41"/>
      <c r="H123" s="51"/>
    </row>
    <row r="124" spans="1:9" hidden="1" x14ac:dyDescent="0.25">
      <c r="A124" s="46" t="s">
        <v>145</v>
      </c>
      <c r="B124" s="49" t="s">
        <v>57</v>
      </c>
      <c r="C124" s="49" t="s">
        <v>74</v>
      </c>
      <c r="D124" s="52">
        <v>45658</v>
      </c>
      <c r="E124" s="52">
        <v>46022</v>
      </c>
      <c r="F124" s="34" t="s">
        <v>3</v>
      </c>
      <c r="G124" s="40">
        <f t="shared" ref="G124" si="44">SUM(G125:G129)</f>
        <v>0</v>
      </c>
      <c r="H124" s="49" t="s">
        <v>83</v>
      </c>
      <c r="I124" s="23" t="s">
        <v>104</v>
      </c>
    </row>
    <row r="125" spans="1:9" hidden="1" x14ac:dyDescent="0.25">
      <c r="A125" s="47"/>
      <c r="B125" s="50"/>
      <c r="C125" s="50"/>
      <c r="D125" s="53"/>
      <c r="E125" s="53"/>
      <c r="F125" s="34" t="s">
        <v>9</v>
      </c>
      <c r="G125" s="41"/>
      <c r="H125" s="50"/>
    </row>
    <row r="126" spans="1:9" hidden="1" x14ac:dyDescent="0.25">
      <c r="A126" s="47"/>
      <c r="B126" s="50"/>
      <c r="C126" s="50"/>
      <c r="D126" s="53"/>
      <c r="E126" s="53"/>
      <c r="F126" s="34" t="s">
        <v>10</v>
      </c>
      <c r="G126" s="41"/>
      <c r="H126" s="50"/>
    </row>
    <row r="127" spans="1:9" hidden="1" x14ac:dyDescent="0.25">
      <c r="A127" s="47"/>
      <c r="B127" s="50"/>
      <c r="C127" s="50"/>
      <c r="D127" s="53"/>
      <c r="E127" s="53"/>
      <c r="F127" s="34" t="s">
        <v>8</v>
      </c>
      <c r="G127" s="41"/>
      <c r="H127" s="50"/>
    </row>
    <row r="128" spans="1:9" hidden="1" x14ac:dyDescent="0.25">
      <c r="A128" s="47"/>
      <c r="B128" s="50"/>
      <c r="C128" s="50"/>
      <c r="D128" s="53"/>
      <c r="E128" s="53"/>
      <c r="F128" s="34" t="s">
        <v>11</v>
      </c>
      <c r="G128" s="41"/>
      <c r="H128" s="50"/>
    </row>
    <row r="129" spans="1:11" hidden="1" x14ac:dyDescent="0.25">
      <c r="A129" s="48"/>
      <c r="B129" s="51"/>
      <c r="C129" s="51"/>
      <c r="D129" s="54"/>
      <c r="E129" s="54"/>
      <c r="F129" s="34" t="s">
        <v>12</v>
      </c>
      <c r="G129" s="41"/>
      <c r="H129" s="51"/>
    </row>
    <row r="130" spans="1:11" x14ac:dyDescent="0.25">
      <c r="A130" s="46" t="s">
        <v>146</v>
      </c>
      <c r="B130" s="49" t="s">
        <v>59</v>
      </c>
      <c r="C130" s="49" t="s">
        <v>74</v>
      </c>
      <c r="D130" s="52">
        <v>45658</v>
      </c>
      <c r="E130" s="52">
        <v>46022</v>
      </c>
      <c r="F130" s="34" t="s">
        <v>3</v>
      </c>
      <c r="G130" s="40">
        <f t="shared" ref="G130" si="45">SUM(G131:G135)</f>
        <v>79.790000000000006</v>
      </c>
      <c r="H130" s="49" t="s">
        <v>169</v>
      </c>
      <c r="I130" s="23" t="s">
        <v>105</v>
      </c>
    </row>
    <row r="131" spans="1:11" x14ac:dyDescent="0.25">
      <c r="A131" s="47"/>
      <c r="B131" s="50"/>
      <c r="C131" s="50"/>
      <c r="D131" s="53"/>
      <c r="E131" s="53"/>
      <c r="F131" s="34" t="s">
        <v>9</v>
      </c>
      <c r="G131" s="41"/>
      <c r="H131" s="50"/>
    </row>
    <row r="132" spans="1:11" x14ac:dyDescent="0.25">
      <c r="A132" s="47"/>
      <c r="B132" s="50"/>
      <c r="C132" s="50"/>
      <c r="D132" s="53"/>
      <c r="E132" s="53"/>
      <c r="F132" s="34" t="s">
        <v>10</v>
      </c>
      <c r="G132" s="41"/>
      <c r="H132" s="50"/>
    </row>
    <row r="133" spans="1:11" x14ac:dyDescent="0.25">
      <c r="A133" s="47"/>
      <c r="B133" s="50"/>
      <c r="C133" s="50"/>
      <c r="D133" s="53"/>
      <c r="E133" s="53"/>
      <c r="F133" s="34" t="s">
        <v>8</v>
      </c>
      <c r="G133" s="41"/>
      <c r="H133" s="50"/>
      <c r="K133" s="36"/>
    </row>
    <row r="134" spans="1:11" x14ac:dyDescent="0.25">
      <c r="A134" s="47"/>
      <c r="B134" s="50"/>
      <c r="C134" s="50"/>
      <c r="D134" s="53"/>
      <c r="E134" s="53"/>
      <c r="F134" s="34" t="s">
        <v>11</v>
      </c>
      <c r="G134" s="41">
        <v>79.790000000000006</v>
      </c>
      <c r="H134" s="50"/>
    </row>
    <row r="135" spans="1:11" x14ac:dyDescent="0.25">
      <c r="A135" s="48"/>
      <c r="B135" s="51"/>
      <c r="C135" s="51"/>
      <c r="D135" s="54"/>
      <c r="E135" s="54"/>
      <c r="F135" s="34" t="s">
        <v>12</v>
      </c>
      <c r="G135" s="41"/>
      <c r="H135" s="51"/>
    </row>
    <row r="136" spans="1:11" x14ac:dyDescent="0.25">
      <c r="A136" s="46" t="s">
        <v>54</v>
      </c>
      <c r="B136" s="63" t="s">
        <v>68</v>
      </c>
      <c r="C136" s="103"/>
      <c r="D136" s="52">
        <v>45658</v>
      </c>
      <c r="E136" s="52">
        <v>46022</v>
      </c>
      <c r="F136" s="34" t="s">
        <v>3</v>
      </c>
      <c r="G136" s="40">
        <f t="shared" ref="G136" si="46">SUM(G137:G141)</f>
        <v>1</v>
      </c>
      <c r="H136" s="49"/>
    </row>
    <row r="137" spans="1:11" x14ac:dyDescent="0.25">
      <c r="A137" s="47"/>
      <c r="B137" s="64"/>
      <c r="C137" s="104"/>
      <c r="D137" s="53"/>
      <c r="E137" s="53"/>
      <c r="F137" s="34" t="s">
        <v>9</v>
      </c>
      <c r="G137" s="40">
        <f t="shared" ref="G137" si="47">G143</f>
        <v>0</v>
      </c>
      <c r="H137" s="50"/>
    </row>
    <row r="138" spans="1:11" x14ac:dyDescent="0.25">
      <c r="A138" s="47"/>
      <c r="B138" s="64"/>
      <c r="C138" s="104"/>
      <c r="D138" s="53"/>
      <c r="E138" s="53"/>
      <c r="F138" s="34" t="s">
        <v>10</v>
      </c>
      <c r="G138" s="40">
        <f t="shared" ref="G138:G141" si="48">G144</f>
        <v>0</v>
      </c>
      <c r="H138" s="50"/>
    </row>
    <row r="139" spans="1:11" x14ac:dyDescent="0.25">
      <c r="A139" s="47"/>
      <c r="B139" s="64"/>
      <c r="C139" s="104"/>
      <c r="D139" s="53"/>
      <c r="E139" s="53"/>
      <c r="F139" s="34" t="s">
        <v>8</v>
      </c>
      <c r="G139" s="40">
        <f t="shared" si="48"/>
        <v>0</v>
      </c>
      <c r="H139" s="50"/>
    </row>
    <row r="140" spans="1:11" x14ac:dyDescent="0.25">
      <c r="A140" s="47"/>
      <c r="B140" s="64"/>
      <c r="C140" s="104"/>
      <c r="D140" s="53"/>
      <c r="E140" s="53"/>
      <c r="F140" s="34" t="s">
        <v>11</v>
      </c>
      <c r="G140" s="40">
        <f t="shared" si="48"/>
        <v>1</v>
      </c>
      <c r="H140" s="50"/>
    </row>
    <row r="141" spans="1:11" x14ac:dyDescent="0.25">
      <c r="A141" s="48"/>
      <c r="B141" s="65"/>
      <c r="C141" s="105"/>
      <c r="D141" s="54"/>
      <c r="E141" s="54"/>
      <c r="F141" s="34" t="s">
        <v>12</v>
      </c>
      <c r="G141" s="40">
        <f t="shared" si="48"/>
        <v>0</v>
      </c>
      <c r="H141" s="51"/>
    </row>
    <row r="142" spans="1:11" ht="39" customHeight="1" x14ac:dyDescent="0.25">
      <c r="A142" s="46" t="s">
        <v>56</v>
      </c>
      <c r="B142" s="94" t="s">
        <v>171</v>
      </c>
      <c r="C142" s="49" t="s">
        <v>74</v>
      </c>
      <c r="D142" s="52">
        <v>45658</v>
      </c>
      <c r="E142" s="52">
        <v>46022</v>
      </c>
      <c r="F142" s="34" t="s">
        <v>3</v>
      </c>
      <c r="G142" s="40">
        <f t="shared" ref="G142" si="49">SUM(G143:G147)</f>
        <v>1</v>
      </c>
      <c r="H142" s="49" t="s">
        <v>70</v>
      </c>
      <c r="I142" s="23" t="s">
        <v>97</v>
      </c>
    </row>
    <row r="143" spans="1:11" ht="39" customHeight="1" x14ac:dyDescent="0.25">
      <c r="A143" s="47"/>
      <c r="B143" s="95"/>
      <c r="C143" s="50"/>
      <c r="D143" s="53"/>
      <c r="E143" s="53"/>
      <c r="F143" s="34" t="s">
        <v>9</v>
      </c>
      <c r="G143" s="41"/>
      <c r="H143" s="50"/>
    </row>
    <row r="144" spans="1:11" ht="39" customHeight="1" x14ac:dyDescent="0.25">
      <c r="A144" s="47"/>
      <c r="B144" s="95"/>
      <c r="C144" s="50"/>
      <c r="D144" s="53"/>
      <c r="E144" s="53"/>
      <c r="F144" s="34" t="s">
        <v>10</v>
      </c>
      <c r="G144" s="41"/>
      <c r="H144" s="50"/>
    </row>
    <row r="145" spans="1:8" ht="39" customHeight="1" x14ac:dyDescent="0.25">
      <c r="A145" s="47"/>
      <c r="B145" s="95"/>
      <c r="C145" s="50"/>
      <c r="D145" s="53"/>
      <c r="E145" s="53"/>
      <c r="F145" s="34" t="s">
        <v>8</v>
      </c>
      <c r="G145" s="41"/>
      <c r="H145" s="50"/>
    </row>
    <row r="146" spans="1:8" ht="39" customHeight="1" x14ac:dyDescent="0.25">
      <c r="A146" s="47"/>
      <c r="B146" s="95"/>
      <c r="C146" s="50"/>
      <c r="D146" s="53"/>
      <c r="E146" s="53"/>
      <c r="F146" s="34" t="s">
        <v>11</v>
      </c>
      <c r="G146" s="41">
        <v>1</v>
      </c>
      <c r="H146" s="50"/>
    </row>
    <row r="147" spans="1:8" ht="39" customHeight="1" x14ac:dyDescent="0.25">
      <c r="A147" s="47"/>
      <c r="B147" s="95"/>
      <c r="C147" s="50"/>
      <c r="D147" s="54"/>
      <c r="E147" s="54"/>
      <c r="F147" s="34" t="s">
        <v>12</v>
      </c>
      <c r="G147" s="41"/>
      <c r="H147" s="50"/>
    </row>
    <row r="148" spans="1:8" x14ac:dyDescent="0.25">
      <c r="A148" s="55" t="s">
        <v>63</v>
      </c>
      <c r="B148" s="106" t="s">
        <v>178</v>
      </c>
      <c r="C148" s="57"/>
      <c r="D148" s="58">
        <v>45658</v>
      </c>
      <c r="E148" s="58">
        <v>46022</v>
      </c>
      <c r="F148" s="34" t="s">
        <v>179</v>
      </c>
      <c r="G148" s="40">
        <f t="shared" ref="G148" si="50">SUM(G149:G153)</f>
        <v>82.42</v>
      </c>
      <c r="H148" s="49"/>
    </row>
    <row r="149" spans="1:8" x14ac:dyDescent="0.25">
      <c r="A149" s="55"/>
      <c r="B149" s="106"/>
      <c r="C149" s="57"/>
      <c r="D149" s="58"/>
      <c r="E149" s="58"/>
      <c r="F149" s="34" t="s">
        <v>9</v>
      </c>
      <c r="G149" s="41">
        <f t="shared" ref="G149" si="51">G155</f>
        <v>0</v>
      </c>
      <c r="H149" s="50"/>
    </row>
    <row r="150" spans="1:8" x14ac:dyDescent="0.25">
      <c r="A150" s="55"/>
      <c r="B150" s="106"/>
      <c r="C150" s="57"/>
      <c r="D150" s="58"/>
      <c r="E150" s="58"/>
      <c r="F150" s="34" t="s">
        <v>10</v>
      </c>
      <c r="G150" s="41">
        <f t="shared" ref="G150" si="52">G156</f>
        <v>0</v>
      </c>
      <c r="H150" s="50"/>
    </row>
    <row r="151" spans="1:8" x14ac:dyDescent="0.25">
      <c r="A151" s="55"/>
      <c r="B151" s="106"/>
      <c r="C151" s="57"/>
      <c r="D151" s="58"/>
      <c r="E151" s="58"/>
      <c r="F151" s="34" t="s">
        <v>8</v>
      </c>
      <c r="G151" s="41">
        <f t="shared" ref="G151" si="53">G157</f>
        <v>0</v>
      </c>
      <c r="H151" s="50"/>
    </row>
    <row r="152" spans="1:8" x14ac:dyDescent="0.25">
      <c r="A152" s="55"/>
      <c r="B152" s="106"/>
      <c r="C152" s="57"/>
      <c r="D152" s="58"/>
      <c r="E152" s="58"/>
      <c r="F152" s="34" t="s">
        <v>11</v>
      </c>
      <c r="G152" s="41">
        <f t="shared" ref="G152" si="54">G158</f>
        <v>82.42</v>
      </c>
      <c r="H152" s="50"/>
    </row>
    <row r="153" spans="1:8" x14ac:dyDescent="0.25">
      <c r="A153" s="55"/>
      <c r="B153" s="106"/>
      <c r="C153" s="57"/>
      <c r="D153" s="58"/>
      <c r="E153" s="58"/>
      <c r="F153" s="34" t="s">
        <v>12</v>
      </c>
      <c r="G153" s="41">
        <f t="shared" ref="G153" si="55">G159</f>
        <v>0</v>
      </c>
      <c r="H153" s="51"/>
    </row>
    <row r="154" spans="1:8" x14ac:dyDescent="0.25">
      <c r="A154" s="46" t="s">
        <v>65</v>
      </c>
      <c r="B154" s="49" t="s">
        <v>126</v>
      </c>
      <c r="C154" s="49" t="s">
        <v>74</v>
      </c>
      <c r="D154" s="52">
        <v>45658</v>
      </c>
      <c r="E154" s="52">
        <v>46022</v>
      </c>
      <c r="F154" s="34" t="s">
        <v>3</v>
      </c>
      <c r="G154" s="40">
        <f t="shared" ref="G154" si="56">SUM(G155:G159)</f>
        <v>82.42</v>
      </c>
      <c r="H154" s="49" t="s">
        <v>174</v>
      </c>
    </row>
    <row r="155" spans="1:8" x14ac:dyDescent="0.25">
      <c r="A155" s="47"/>
      <c r="B155" s="50"/>
      <c r="C155" s="50"/>
      <c r="D155" s="53"/>
      <c r="E155" s="53"/>
      <c r="F155" s="34" t="s">
        <v>9</v>
      </c>
      <c r="G155" s="41"/>
      <c r="H155" s="50"/>
    </row>
    <row r="156" spans="1:8" x14ac:dyDescent="0.25">
      <c r="A156" s="47"/>
      <c r="B156" s="50"/>
      <c r="C156" s="50"/>
      <c r="D156" s="53"/>
      <c r="E156" s="53"/>
      <c r="F156" s="34" t="s">
        <v>10</v>
      </c>
      <c r="G156" s="41"/>
      <c r="H156" s="50"/>
    </row>
    <row r="157" spans="1:8" x14ac:dyDescent="0.25">
      <c r="A157" s="47"/>
      <c r="B157" s="50"/>
      <c r="C157" s="50"/>
      <c r="D157" s="53"/>
      <c r="E157" s="53"/>
      <c r="F157" s="34" t="s">
        <v>8</v>
      </c>
      <c r="G157" s="41"/>
      <c r="H157" s="50"/>
    </row>
    <row r="158" spans="1:8" x14ac:dyDescent="0.25">
      <c r="A158" s="47"/>
      <c r="B158" s="50"/>
      <c r="C158" s="50"/>
      <c r="D158" s="53"/>
      <c r="E158" s="53"/>
      <c r="F158" s="34" t="s">
        <v>11</v>
      </c>
      <c r="G158" s="41">
        <v>82.42</v>
      </c>
      <c r="H158" s="50"/>
    </row>
    <row r="159" spans="1:8" x14ac:dyDescent="0.25">
      <c r="A159" s="48"/>
      <c r="B159" s="51"/>
      <c r="C159" s="51"/>
      <c r="D159" s="54"/>
      <c r="E159" s="54"/>
      <c r="F159" s="34" t="s">
        <v>12</v>
      </c>
      <c r="G159" s="41"/>
      <c r="H159" s="51"/>
    </row>
    <row r="160" spans="1:8" ht="1.5" customHeight="1" x14ac:dyDescent="0.25">
      <c r="A160" s="55" t="s">
        <v>119</v>
      </c>
      <c r="B160" s="56" t="s">
        <v>148</v>
      </c>
      <c r="C160" s="57"/>
      <c r="D160" s="58"/>
      <c r="E160" s="58"/>
      <c r="F160" s="59" t="s">
        <v>3</v>
      </c>
      <c r="G160" s="42"/>
      <c r="H160" s="49" t="s">
        <v>152</v>
      </c>
    </row>
    <row r="161" spans="1:8" x14ac:dyDescent="0.25">
      <c r="A161" s="55"/>
      <c r="B161" s="56"/>
      <c r="C161" s="57"/>
      <c r="D161" s="58"/>
      <c r="E161" s="58"/>
      <c r="F161" s="60"/>
      <c r="G161" s="43"/>
      <c r="H161" s="50"/>
    </row>
    <row r="162" spans="1:8" x14ac:dyDescent="0.25">
      <c r="A162" s="55"/>
      <c r="B162" s="56"/>
      <c r="C162" s="57"/>
      <c r="D162" s="58"/>
      <c r="E162" s="58"/>
      <c r="F162" s="34" t="s">
        <v>9</v>
      </c>
      <c r="G162" s="44"/>
      <c r="H162" s="50"/>
    </row>
    <row r="163" spans="1:8" x14ac:dyDescent="0.25">
      <c r="A163" s="55"/>
      <c r="B163" s="56"/>
      <c r="C163" s="57"/>
      <c r="D163" s="58"/>
      <c r="E163" s="58"/>
      <c r="F163" s="34" t="s">
        <v>10</v>
      </c>
      <c r="G163" s="44"/>
      <c r="H163" s="50"/>
    </row>
    <row r="164" spans="1:8" ht="28.5" customHeight="1" x14ac:dyDescent="0.25">
      <c r="A164" s="55"/>
      <c r="B164" s="56"/>
      <c r="C164" s="57"/>
      <c r="D164" s="58"/>
      <c r="E164" s="58"/>
      <c r="F164" s="34" t="s">
        <v>8</v>
      </c>
      <c r="G164" s="44"/>
      <c r="H164" s="50"/>
    </row>
    <row r="165" spans="1:8" x14ac:dyDescent="0.25">
      <c r="A165" s="55"/>
      <c r="B165" s="56"/>
      <c r="C165" s="57"/>
      <c r="D165" s="58"/>
      <c r="E165" s="58"/>
      <c r="F165" s="34" t="s">
        <v>11</v>
      </c>
      <c r="G165" s="44"/>
      <c r="H165" s="50"/>
    </row>
    <row r="166" spans="1:8" x14ac:dyDescent="0.25">
      <c r="A166" s="55"/>
      <c r="B166" s="56"/>
      <c r="C166" s="57"/>
      <c r="D166" s="58"/>
      <c r="E166" s="58"/>
      <c r="F166" s="34" t="s">
        <v>12</v>
      </c>
      <c r="G166" s="41"/>
      <c r="H166" s="51"/>
    </row>
    <row r="167" spans="1:8" x14ac:dyDescent="0.25">
      <c r="A167" s="46" t="s">
        <v>122</v>
      </c>
      <c r="B167" s="49" t="s">
        <v>149</v>
      </c>
      <c r="C167" s="49" t="s">
        <v>74</v>
      </c>
      <c r="D167" s="52">
        <v>44927</v>
      </c>
      <c r="E167" s="52">
        <v>45291</v>
      </c>
      <c r="F167" s="34" t="s">
        <v>3</v>
      </c>
      <c r="G167" s="45"/>
      <c r="H167" s="49" t="s">
        <v>151</v>
      </c>
    </row>
    <row r="168" spans="1:8" x14ac:dyDescent="0.25">
      <c r="A168" s="47"/>
      <c r="B168" s="50"/>
      <c r="C168" s="50"/>
      <c r="D168" s="53"/>
      <c r="E168" s="53"/>
      <c r="F168" s="34" t="s">
        <v>9</v>
      </c>
      <c r="G168" s="44"/>
      <c r="H168" s="50"/>
    </row>
    <row r="169" spans="1:8" x14ac:dyDescent="0.25">
      <c r="A169" s="47"/>
      <c r="B169" s="50"/>
      <c r="C169" s="50"/>
      <c r="D169" s="53"/>
      <c r="E169" s="53"/>
      <c r="F169" s="34" t="s">
        <v>10</v>
      </c>
      <c r="G169" s="44"/>
      <c r="H169" s="50"/>
    </row>
    <row r="170" spans="1:8" ht="26.25" customHeight="1" x14ac:dyDescent="0.25">
      <c r="A170" s="47"/>
      <c r="B170" s="50"/>
      <c r="C170" s="50"/>
      <c r="D170" s="53"/>
      <c r="E170" s="53"/>
      <c r="F170" s="34" t="s">
        <v>8</v>
      </c>
      <c r="G170" s="44"/>
      <c r="H170" s="50"/>
    </row>
    <row r="171" spans="1:8" x14ac:dyDescent="0.25">
      <c r="A171" s="47"/>
      <c r="B171" s="50"/>
      <c r="C171" s="50"/>
      <c r="D171" s="53"/>
      <c r="E171" s="53"/>
      <c r="F171" s="34" t="s">
        <v>11</v>
      </c>
      <c r="G171" s="44"/>
      <c r="H171" s="50"/>
    </row>
    <row r="172" spans="1:8" x14ac:dyDescent="0.25">
      <c r="A172" s="48"/>
      <c r="B172" s="51"/>
      <c r="C172" s="51"/>
      <c r="D172" s="54"/>
      <c r="E172" s="54"/>
      <c r="F172" s="34" t="s">
        <v>12</v>
      </c>
      <c r="G172" s="41"/>
      <c r="H172" s="51"/>
    </row>
  </sheetData>
  <autoFilter ref="A9:K172"/>
  <mergeCells count="172">
    <mergeCell ref="A5:H5"/>
    <mergeCell ref="A6:H6"/>
    <mergeCell ref="A8:A9"/>
    <mergeCell ref="B8:B9"/>
    <mergeCell ref="C8:C9"/>
    <mergeCell ref="D8:E8"/>
    <mergeCell ref="F8:F9"/>
    <mergeCell ref="H8:H9"/>
    <mergeCell ref="G8:G9"/>
    <mergeCell ref="A16:A21"/>
    <mergeCell ref="B16:B21"/>
    <mergeCell ref="C16:C21"/>
    <mergeCell ref="D16:D21"/>
    <mergeCell ref="E16:E21"/>
    <mergeCell ref="H16:H21"/>
    <mergeCell ref="A10:A15"/>
    <mergeCell ref="B10:B15"/>
    <mergeCell ref="C10:C15"/>
    <mergeCell ref="D10:D15"/>
    <mergeCell ref="E10:E15"/>
    <mergeCell ref="H10:H15"/>
    <mergeCell ref="A28:A33"/>
    <mergeCell ref="B28:B33"/>
    <mergeCell ref="C28:C33"/>
    <mergeCell ref="D28:D33"/>
    <mergeCell ref="E28:E33"/>
    <mergeCell ref="H28:H33"/>
    <mergeCell ref="A22:A27"/>
    <mergeCell ref="B22:B27"/>
    <mergeCell ref="C22:C27"/>
    <mergeCell ref="D22:D27"/>
    <mergeCell ref="E22:E27"/>
    <mergeCell ref="H22:H27"/>
    <mergeCell ref="A46:A51"/>
    <mergeCell ref="B46:B51"/>
    <mergeCell ref="C46:C51"/>
    <mergeCell ref="D46:D51"/>
    <mergeCell ref="E46:E51"/>
    <mergeCell ref="H46:H51"/>
    <mergeCell ref="A34:A39"/>
    <mergeCell ref="B34:B39"/>
    <mergeCell ref="C34:C39"/>
    <mergeCell ref="D34:D39"/>
    <mergeCell ref="E34:E39"/>
    <mergeCell ref="H34:H39"/>
    <mergeCell ref="A40:A45"/>
    <mergeCell ref="B40:B45"/>
    <mergeCell ref="C40:C45"/>
    <mergeCell ref="D40:D45"/>
    <mergeCell ref="E40:E45"/>
    <mergeCell ref="H40:H45"/>
    <mergeCell ref="A58:A63"/>
    <mergeCell ref="B58:B63"/>
    <mergeCell ref="C58:C63"/>
    <mergeCell ref="D58:D63"/>
    <mergeCell ref="E58:E63"/>
    <mergeCell ref="H58:H63"/>
    <mergeCell ref="A52:A57"/>
    <mergeCell ref="B52:B57"/>
    <mergeCell ref="C52:C57"/>
    <mergeCell ref="D52:D57"/>
    <mergeCell ref="E52:E57"/>
    <mergeCell ref="H52:H57"/>
    <mergeCell ref="A70:A75"/>
    <mergeCell ref="B70:B75"/>
    <mergeCell ref="C70:C75"/>
    <mergeCell ref="D70:D75"/>
    <mergeCell ref="E70:E75"/>
    <mergeCell ref="H70:H75"/>
    <mergeCell ref="A64:A69"/>
    <mergeCell ref="B64:B69"/>
    <mergeCell ref="C64:C69"/>
    <mergeCell ref="D64:D69"/>
    <mergeCell ref="E64:E69"/>
    <mergeCell ref="H64:H69"/>
    <mergeCell ref="A82:A87"/>
    <mergeCell ref="B82:B87"/>
    <mergeCell ref="C82:C87"/>
    <mergeCell ref="D82:D87"/>
    <mergeCell ref="E82:E87"/>
    <mergeCell ref="H82:H87"/>
    <mergeCell ref="A76:A81"/>
    <mergeCell ref="B76:B81"/>
    <mergeCell ref="C76:C81"/>
    <mergeCell ref="D76:D81"/>
    <mergeCell ref="E76:E81"/>
    <mergeCell ref="H76:H81"/>
    <mergeCell ref="A94:A99"/>
    <mergeCell ref="B94:B99"/>
    <mergeCell ref="C94:C99"/>
    <mergeCell ref="D94:D99"/>
    <mergeCell ref="E94:E99"/>
    <mergeCell ref="H94:H99"/>
    <mergeCell ref="A88:A93"/>
    <mergeCell ref="B88:B93"/>
    <mergeCell ref="C88:C93"/>
    <mergeCell ref="D88:D93"/>
    <mergeCell ref="E88:E93"/>
    <mergeCell ref="H88:H93"/>
    <mergeCell ref="A106:A111"/>
    <mergeCell ref="B106:B111"/>
    <mergeCell ref="C106:C111"/>
    <mergeCell ref="D106:D111"/>
    <mergeCell ref="E106:E111"/>
    <mergeCell ref="H106:H111"/>
    <mergeCell ref="A100:A105"/>
    <mergeCell ref="B100:B105"/>
    <mergeCell ref="C100:C105"/>
    <mergeCell ref="D100:D105"/>
    <mergeCell ref="E100:E105"/>
    <mergeCell ref="H100:H105"/>
    <mergeCell ref="A118:A123"/>
    <mergeCell ref="B118:B123"/>
    <mergeCell ref="C118:C123"/>
    <mergeCell ref="D118:D123"/>
    <mergeCell ref="E118:E123"/>
    <mergeCell ref="H118:H123"/>
    <mergeCell ref="A112:A117"/>
    <mergeCell ref="B112:B117"/>
    <mergeCell ref="C112:C117"/>
    <mergeCell ref="D112:D117"/>
    <mergeCell ref="E112:E117"/>
    <mergeCell ref="H112:H117"/>
    <mergeCell ref="A130:A135"/>
    <mergeCell ref="B130:B135"/>
    <mergeCell ref="C130:C135"/>
    <mergeCell ref="D130:D135"/>
    <mergeCell ref="E130:E135"/>
    <mergeCell ref="H130:H135"/>
    <mergeCell ref="A124:A129"/>
    <mergeCell ref="B124:B129"/>
    <mergeCell ref="C124:C129"/>
    <mergeCell ref="D124:D129"/>
    <mergeCell ref="E124:E129"/>
    <mergeCell ref="H124:H129"/>
    <mergeCell ref="A142:A147"/>
    <mergeCell ref="B142:B147"/>
    <mergeCell ref="C142:C147"/>
    <mergeCell ref="D142:D147"/>
    <mergeCell ref="E142:E147"/>
    <mergeCell ref="H142:H147"/>
    <mergeCell ref="A136:A141"/>
    <mergeCell ref="B136:B141"/>
    <mergeCell ref="C136:C141"/>
    <mergeCell ref="D136:D141"/>
    <mergeCell ref="E136:E141"/>
    <mergeCell ref="H136:H141"/>
    <mergeCell ref="A154:A159"/>
    <mergeCell ref="B154:B159"/>
    <mergeCell ref="C154:C159"/>
    <mergeCell ref="D154:D159"/>
    <mergeCell ref="E154:E159"/>
    <mergeCell ref="H154:H159"/>
    <mergeCell ref="A148:A153"/>
    <mergeCell ref="B148:B153"/>
    <mergeCell ref="C148:C153"/>
    <mergeCell ref="D148:D153"/>
    <mergeCell ref="E148:E153"/>
    <mergeCell ref="H148:H153"/>
    <mergeCell ref="H160:H166"/>
    <mergeCell ref="A167:A172"/>
    <mergeCell ref="B167:B172"/>
    <mergeCell ref="C167:C172"/>
    <mergeCell ref="D167:D172"/>
    <mergeCell ref="E167:E172"/>
    <mergeCell ref="H167:H172"/>
    <mergeCell ref="A160:A166"/>
    <mergeCell ref="B160:B166"/>
    <mergeCell ref="C160:C166"/>
    <mergeCell ref="D160:D166"/>
    <mergeCell ref="E160:E166"/>
    <mergeCell ref="F160:F161"/>
  </mergeCells>
  <pageMargins left="0.35433070866141736" right="0.27559055118110237" top="0.39370078740157483" bottom="0.19685039370078741" header="0.31496062992125984" footer="0.31496062992125984"/>
  <pageSetup paperSize="9" scale="60" fitToHeight="4" orientation="landscape" r:id="rId1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План реализации 2020</vt:lpstr>
      <vt:lpstr>2022</vt:lpstr>
      <vt:lpstr>'План реализации 2020'!Заголовки_для_печати</vt:lpstr>
      <vt:lpstr>'2022'!Область_печати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2025-02-05T06:16:06Z</cp:lastPrinted>
  <dcterms:created xsi:type="dcterms:W3CDTF">2013-09-21T08:20:41Z</dcterms:created>
  <dcterms:modified xsi:type="dcterms:W3CDTF">2025-02-05T06:20:00Z</dcterms:modified>
</cp:coreProperties>
</file>